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BEACH\Beach Tour National\2020\Sportive 2020\TABLEAUX DE BASE\VERSION SITE FFvolley\VERSION SITE AVEC MACRO\Vesion def site FFvolley\"/>
    </mc:Choice>
  </mc:AlternateContent>
  <bookViews>
    <workbookView xWindow="0" yWindow="0" windowWidth="28800" windowHeight="12435"/>
  </bookViews>
  <sheets>
    <sheet name="LISTE ENGAGES" sheetId="3" r:id="rId1"/>
    <sheet name="EMARGEMENT" sheetId="5" r:id="rId2"/>
    <sheet name="TAB BRE 16" sheetId="6" r:id="rId3"/>
    <sheet name="PLANNING" sheetId="7" r:id="rId4"/>
    <sheet name="SCORE" sheetId="2" r:id="rId5"/>
    <sheet name="RELEVE" sheetId="4" r:id="rId6"/>
  </sheets>
  <definedNames>
    <definedName name="ANNEE">'LISTE ENGAGES'!$AF$6:$AF$10</definedName>
    <definedName name="GENRE">'LISTE ENGAGES'!$AH$6:$AH$8</definedName>
    <definedName name="RANG">'LISTE ENGAGES'!$AJ$6:$AJ$14</definedName>
    <definedName name="TYPE">'LISTE ENGAGES'!$AD$6:$AD$15</definedName>
    <definedName name="_xlnm.Print_Area" localSheetId="1">EMARGEMENT!$A$1:$I$35</definedName>
    <definedName name="_xlnm.Print_Area" localSheetId="0">'LISTE ENGAGES'!$A$1:$M$35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N1" i="7" l="1"/>
  <c r="N5" i="7"/>
  <c r="K5" i="7"/>
  <c r="G5" i="7"/>
  <c r="G1" i="7"/>
  <c r="E23" i="7"/>
  <c r="E24" i="7" s="1"/>
  <c r="E25" i="7" s="1"/>
  <c r="E26" i="7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T51" i="6" l="1"/>
  <c r="AL44" i="2"/>
  <c r="AK44" i="2"/>
  <c r="C40" i="6" l="1"/>
  <c r="C59" i="6"/>
  <c r="C78" i="6"/>
  <c r="C80" i="6"/>
  <c r="C61" i="6"/>
  <c r="C42" i="6"/>
  <c r="C23" i="6"/>
  <c r="C25" i="6"/>
  <c r="C44" i="6"/>
  <c r="C63" i="6"/>
  <c r="C82" i="6"/>
  <c r="C84" i="6"/>
  <c r="C65" i="6"/>
  <c r="C46" i="6"/>
  <c r="F39" i="6" s="1"/>
  <c r="P10" i="7" s="1"/>
  <c r="C27" i="6"/>
  <c r="C21" i="6"/>
  <c r="F16" i="6" s="1"/>
  <c r="H10" i="7" s="1"/>
  <c r="E35" i="2" l="1"/>
  <c r="F63" i="6"/>
  <c r="J13" i="7" s="1"/>
  <c r="S12" i="2"/>
  <c r="F40" i="6"/>
  <c r="N12" i="7" s="1"/>
  <c r="E30" i="2"/>
  <c r="F54" i="6"/>
  <c r="H11" i="7" s="1"/>
  <c r="E31" i="2"/>
  <c r="F58" i="6"/>
  <c r="J11" i="7" s="1"/>
  <c r="E34" i="2"/>
  <c r="F59" i="6"/>
  <c r="H13" i="7" s="1"/>
  <c r="S8" i="2"/>
  <c r="F35" i="6"/>
  <c r="N10" i="7" s="1"/>
  <c r="S35" i="2"/>
  <c r="F82" i="6"/>
  <c r="P13" i="7" s="1"/>
  <c r="S30" i="2"/>
  <c r="F73" i="6"/>
  <c r="N11" i="7" s="1"/>
  <c r="S31" i="2"/>
  <c r="F77" i="6"/>
  <c r="P11" i="7" s="1"/>
  <c r="S34" i="2"/>
  <c r="F78" i="6"/>
  <c r="N13" i="7" s="1"/>
  <c r="S9" i="2"/>
  <c r="S13" i="2"/>
  <c r="F44" i="6"/>
  <c r="P12" i="7" s="1"/>
  <c r="E9" i="2"/>
  <c r="F20" i="6"/>
  <c r="J10" i="7" s="1"/>
  <c r="E13" i="2"/>
  <c r="F25" i="6"/>
  <c r="J12" i="7" s="1"/>
  <c r="E12" i="2"/>
  <c r="F21" i="6"/>
  <c r="H12" i="7" s="1"/>
  <c r="E8" i="2"/>
  <c r="H5" i="6"/>
  <c r="M4" i="6"/>
  <c r="K4" i="6"/>
  <c r="H4" i="6"/>
  <c r="O1" i="6"/>
  <c r="H1" i="6"/>
  <c r="B55" i="4"/>
  <c r="C55" i="4"/>
  <c r="D55" i="4"/>
  <c r="E55" i="4"/>
  <c r="F55" i="4"/>
  <c r="G55" i="4"/>
  <c r="H55" i="4"/>
  <c r="I55" i="4"/>
  <c r="B56" i="4"/>
  <c r="C56" i="4"/>
  <c r="D56" i="4"/>
  <c r="E56" i="4"/>
  <c r="F56" i="4"/>
  <c r="G56" i="4"/>
  <c r="H56" i="4"/>
  <c r="I56" i="4"/>
  <c r="B57" i="4"/>
  <c r="C57" i="4"/>
  <c r="D57" i="4"/>
  <c r="E57" i="4"/>
  <c r="F57" i="4"/>
  <c r="G57" i="4"/>
  <c r="H57" i="4"/>
  <c r="I57" i="4"/>
  <c r="B58" i="4"/>
  <c r="C58" i="4"/>
  <c r="D58" i="4"/>
  <c r="E58" i="4"/>
  <c r="F58" i="4"/>
  <c r="G58" i="4"/>
  <c r="H58" i="4"/>
  <c r="I58" i="4"/>
  <c r="B59" i="4"/>
  <c r="C59" i="4"/>
  <c r="D59" i="4"/>
  <c r="E59" i="4"/>
  <c r="F59" i="4"/>
  <c r="G59" i="4"/>
  <c r="H59" i="4"/>
  <c r="I59" i="4"/>
  <c r="B60" i="4"/>
  <c r="C60" i="4"/>
  <c r="D60" i="4"/>
  <c r="E60" i="4"/>
  <c r="F60" i="4"/>
  <c r="G60" i="4"/>
  <c r="H60" i="4"/>
  <c r="I60" i="4"/>
  <c r="B61" i="4"/>
  <c r="C61" i="4"/>
  <c r="D61" i="4"/>
  <c r="E61" i="4"/>
  <c r="F61" i="4"/>
  <c r="G61" i="4"/>
  <c r="H61" i="4"/>
  <c r="I61" i="4"/>
  <c r="B62" i="4"/>
  <c r="C62" i="4"/>
  <c r="D62" i="4"/>
  <c r="E62" i="4"/>
  <c r="F62" i="4"/>
  <c r="G62" i="4"/>
  <c r="H62" i="4"/>
  <c r="I62" i="4"/>
  <c r="B63" i="4"/>
  <c r="C63" i="4"/>
  <c r="D63" i="4"/>
  <c r="E63" i="4"/>
  <c r="F63" i="4"/>
  <c r="G63" i="4"/>
  <c r="H63" i="4"/>
  <c r="I63" i="4"/>
  <c r="B64" i="4"/>
  <c r="C64" i="4"/>
  <c r="D64" i="4"/>
  <c r="E64" i="4"/>
  <c r="F64" i="4"/>
  <c r="G64" i="4"/>
  <c r="H64" i="4"/>
  <c r="I64" i="4"/>
  <c r="B65" i="4"/>
  <c r="C65" i="4"/>
  <c r="D65" i="4"/>
  <c r="E65" i="4"/>
  <c r="F65" i="4"/>
  <c r="G65" i="4"/>
  <c r="H65" i="4"/>
  <c r="I65" i="4"/>
  <c r="B66" i="4"/>
  <c r="C66" i="4"/>
  <c r="D66" i="4"/>
  <c r="E66" i="4"/>
  <c r="F66" i="4"/>
  <c r="G66" i="4"/>
  <c r="H66" i="4"/>
  <c r="I66" i="4"/>
  <c r="B67" i="4"/>
  <c r="C67" i="4"/>
  <c r="D67" i="4"/>
  <c r="E67" i="4"/>
  <c r="F67" i="4"/>
  <c r="G67" i="4"/>
  <c r="H67" i="4"/>
  <c r="I67" i="4"/>
  <c r="B68" i="4"/>
  <c r="C68" i="4"/>
  <c r="D68" i="4"/>
  <c r="E68" i="4"/>
  <c r="F68" i="4"/>
  <c r="G68" i="4"/>
  <c r="H68" i="4"/>
  <c r="I68" i="4"/>
  <c r="B69" i="4"/>
  <c r="C69" i="4"/>
  <c r="D69" i="4"/>
  <c r="E69" i="4"/>
  <c r="F69" i="4"/>
  <c r="G69" i="4"/>
  <c r="H69" i="4"/>
  <c r="I69" i="4"/>
  <c r="C54" i="4"/>
  <c r="D54" i="4"/>
  <c r="E54" i="4"/>
  <c r="F54" i="4"/>
  <c r="G54" i="4"/>
  <c r="H54" i="4"/>
  <c r="I54" i="4"/>
  <c r="B54" i="4"/>
  <c r="C5" i="5"/>
  <c r="F1" i="5"/>
  <c r="F4" i="5"/>
  <c r="E4" i="5"/>
  <c r="C4" i="5"/>
  <c r="C1" i="5"/>
  <c r="D7" i="4" l="1"/>
  <c r="D6" i="4"/>
  <c r="D5" i="4"/>
  <c r="D4" i="4"/>
  <c r="D3" i="4"/>
  <c r="C5" i="3"/>
  <c r="H4" i="3"/>
  <c r="F4" i="3"/>
  <c r="C4" i="3"/>
  <c r="H1" i="3"/>
  <c r="T47" i="2" l="1"/>
  <c r="T46" i="2"/>
  <c r="T43" i="2"/>
  <c r="T42" i="2"/>
  <c r="T39" i="2"/>
  <c r="T38" i="2"/>
  <c r="T35" i="2"/>
  <c r="T34" i="2"/>
  <c r="T31" i="2"/>
  <c r="T30" i="2"/>
  <c r="T25" i="2"/>
  <c r="T24" i="2"/>
  <c r="T21" i="2"/>
  <c r="T20" i="2"/>
  <c r="T17" i="2"/>
  <c r="T16" i="2"/>
  <c r="T13" i="2"/>
  <c r="T12" i="2"/>
  <c r="T9" i="2"/>
  <c r="T8" i="2"/>
  <c r="F47" i="2"/>
  <c r="F46" i="2"/>
  <c r="F43" i="2"/>
  <c r="F42" i="2"/>
  <c r="F39" i="2"/>
  <c r="F38" i="2"/>
  <c r="F35" i="2"/>
  <c r="F34" i="2"/>
  <c r="F31" i="2"/>
  <c r="F30" i="2"/>
  <c r="AG45" i="2"/>
  <c r="AG44" i="2"/>
  <c r="AG39" i="2"/>
  <c r="S92" i="6" s="1"/>
  <c r="AG38" i="2"/>
  <c r="AG33" i="2"/>
  <c r="AG32" i="2"/>
  <c r="AG28" i="2"/>
  <c r="AG27" i="2"/>
  <c r="AG21" i="2"/>
  <c r="AG20" i="2"/>
  <c r="AG17" i="2"/>
  <c r="AG16" i="2"/>
  <c r="AG13" i="2"/>
  <c r="AG12" i="2"/>
  <c r="AG9" i="2"/>
  <c r="AG8" i="2"/>
  <c r="F25" i="2"/>
  <c r="F24" i="2"/>
  <c r="F21" i="2"/>
  <c r="F20" i="2"/>
  <c r="F17" i="2"/>
  <c r="F16" i="2"/>
  <c r="F12" i="2"/>
  <c r="F13" i="2"/>
  <c r="F9" i="2"/>
  <c r="F8" i="2"/>
  <c r="AK38" i="2" l="1"/>
  <c r="AL38" i="2"/>
  <c r="S72" i="6"/>
  <c r="S33" i="6"/>
  <c r="Q83" i="6"/>
  <c r="Q62" i="6"/>
  <c r="Q45" i="6"/>
  <c r="Q24" i="6"/>
  <c r="I87" i="6"/>
  <c r="H85" i="6"/>
  <c r="I78" i="6"/>
  <c r="H82" i="6"/>
  <c r="Y34" i="2"/>
  <c r="F87" i="6" s="1"/>
  <c r="P17" i="7" s="1"/>
  <c r="X34" i="2"/>
  <c r="Y30" i="2"/>
  <c r="F83" i="6" s="1"/>
  <c r="N17" i="7" s="1"/>
  <c r="X30" i="2"/>
  <c r="S38" i="2" s="1"/>
  <c r="X38" i="2" s="1"/>
  <c r="I49" i="6"/>
  <c r="H47" i="6"/>
  <c r="Y12" i="2"/>
  <c r="F49" i="6" s="1"/>
  <c r="P16" i="7" s="1"/>
  <c r="X12" i="2"/>
  <c r="X8" i="2"/>
  <c r="Y8" i="2"/>
  <c r="F45" i="6" s="1"/>
  <c r="N16" i="7" s="1"/>
  <c r="I68" i="6"/>
  <c r="I59" i="6"/>
  <c r="J34" i="2"/>
  <c r="K34" i="2"/>
  <c r="K30" i="2"/>
  <c r="E42" i="2" s="1"/>
  <c r="J42" i="2" s="1"/>
  <c r="J30" i="2"/>
  <c r="I30" i="6"/>
  <c r="K12" i="2"/>
  <c r="F30" i="6" s="1"/>
  <c r="J16" i="7" s="1"/>
  <c r="J8" i="2"/>
  <c r="K8" i="2"/>
  <c r="F26" i="6" s="1"/>
  <c r="H16" i="7" s="1"/>
  <c r="J12" i="2"/>
  <c r="H28" i="6"/>
  <c r="I21" i="6"/>
  <c r="H66" i="6"/>
  <c r="H63" i="6"/>
  <c r="H75" i="6"/>
  <c r="H56" i="6"/>
  <c r="I40" i="6"/>
  <c r="H44" i="6"/>
  <c r="H25" i="6"/>
  <c r="H37" i="6"/>
  <c r="H18" i="6"/>
  <c r="S43" i="2"/>
  <c r="X42" i="2" s="1"/>
  <c r="S21" i="2" l="1"/>
  <c r="Y20" i="2" s="1"/>
  <c r="AB12" i="2" s="1"/>
  <c r="L44" i="6" s="1"/>
  <c r="S20" i="2"/>
  <c r="X20" i="2" s="1"/>
  <c r="H46" i="6" s="1"/>
  <c r="N18" i="7" s="1"/>
  <c r="H74" i="6"/>
  <c r="N15" i="7" s="1"/>
  <c r="S42" i="2"/>
  <c r="Y42" i="2" s="1"/>
  <c r="AB34" i="2" s="1"/>
  <c r="AO23" i="2" s="1"/>
  <c r="E43" i="2"/>
  <c r="K42" i="2" s="1"/>
  <c r="N34" i="2" s="1"/>
  <c r="F68" i="6"/>
  <c r="J17" i="7" s="1"/>
  <c r="E21" i="2"/>
  <c r="K20" i="2" s="1"/>
  <c r="N12" i="2" s="1"/>
  <c r="L25" i="6" s="1"/>
  <c r="E20" i="2"/>
  <c r="J20" i="2" s="1"/>
  <c r="E25" i="2" s="1"/>
  <c r="S39" i="2"/>
  <c r="H81" i="6"/>
  <c r="P15" i="7" s="1"/>
  <c r="S47" i="2"/>
  <c r="Y46" i="2" s="1"/>
  <c r="H84" i="6"/>
  <c r="N19" i="7" s="1"/>
  <c r="E39" i="2"/>
  <c r="H62" i="6"/>
  <c r="J15" i="7" s="1"/>
  <c r="E38" i="2"/>
  <c r="J38" i="2" s="1"/>
  <c r="H55" i="6"/>
  <c r="H15" i="7" s="1"/>
  <c r="E47" i="2"/>
  <c r="K46" i="2" s="1"/>
  <c r="F64" i="6" s="1"/>
  <c r="H17" i="7" s="1"/>
  <c r="H65" i="6"/>
  <c r="H19" i="7" s="1"/>
  <c r="S17" i="2"/>
  <c r="H43" i="6"/>
  <c r="P14" i="7" s="1"/>
  <c r="S16" i="2"/>
  <c r="H36" i="6"/>
  <c r="N14" i="7" s="1"/>
  <c r="E17" i="2"/>
  <c r="K16" i="2" s="1"/>
  <c r="H32" i="6" s="1"/>
  <c r="J18" i="7" s="1"/>
  <c r="H24" i="6"/>
  <c r="J14" i="7" s="1"/>
  <c r="H17" i="6"/>
  <c r="H14" i="7" s="1"/>
  <c r="E16" i="2"/>
  <c r="J16" i="2" s="1"/>
  <c r="N9" i="2" s="1"/>
  <c r="AO21" i="2" l="1"/>
  <c r="S25" i="2"/>
  <c r="X24" i="2" s="1"/>
  <c r="AB10" i="2" s="1"/>
  <c r="AO20" i="2"/>
  <c r="L63" i="6"/>
  <c r="I58" i="6"/>
  <c r="K38" i="2"/>
  <c r="H70" i="6" s="1"/>
  <c r="J19" i="7" s="1"/>
  <c r="AB31" i="2"/>
  <c r="L79" i="6" s="1"/>
  <c r="Y38" i="2"/>
  <c r="H89" i="6" s="1"/>
  <c r="P19" i="7" s="1"/>
  <c r="Y16" i="2"/>
  <c r="H51" i="6" s="1"/>
  <c r="P18" i="7" s="1"/>
  <c r="X16" i="2"/>
  <c r="AB9" i="2" s="1"/>
  <c r="O87" i="6" s="1"/>
  <c r="P21" i="7" s="1"/>
  <c r="L82" i="6"/>
  <c r="O18" i="6"/>
  <c r="H20" i="7" s="1"/>
  <c r="H27" i="6"/>
  <c r="H18" i="7" s="1"/>
  <c r="AO22" i="2"/>
  <c r="E24" i="2"/>
  <c r="I77" i="6"/>
  <c r="N31" i="2"/>
  <c r="AF16" i="2" s="1"/>
  <c r="AK16" i="2" s="1"/>
  <c r="O49" i="6" l="1"/>
  <c r="P20" i="7" s="1"/>
  <c r="AF12" i="2"/>
  <c r="AL12" i="2" s="1"/>
  <c r="S46" i="2"/>
  <c r="I48" i="6"/>
  <c r="AF20" i="2"/>
  <c r="AK20" i="2" s="1"/>
  <c r="AB33" i="2"/>
  <c r="AO19" i="2" s="1"/>
  <c r="X46" i="2"/>
  <c r="S24" i="2"/>
  <c r="Y24" i="2" s="1"/>
  <c r="AB11" i="2" s="1"/>
  <c r="AO17" i="2" s="1"/>
  <c r="E46" i="2"/>
  <c r="L41" i="6"/>
  <c r="I39" i="6"/>
  <c r="J24" i="2"/>
  <c r="N10" i="2" s="1"/>
  <c r="AF17" i="2" s="1"/>
  <c r="AL16" i="2" s="1"/>
  <c r="K24" i="2"/>
  <c r="N11" i="2" s="1"/>
  <c r="AO16" i="2" s="1"/>
  <c r="I20" i="6"/>
  <c r="AF8" i="2"/>
  <c r="AK8" i="2" s="1"/>
  <c r="L60" i="6"/>
  <c r="O56" i="6"/>
  <c r="H21" i="7" s="1"/>
  <c r="L22" i="6"/>
  <c r="AF13" i="2"/>
  <c r="AK12" i="2" s="1"/>
  <c r="O37" i="6"/>
  <c r="N20" i="7" s="1"/>
  <c r="L42" i="6"/>
  <c r="L81" i="6" l="1"/>
  <c r="N33" i="2"/>
  <c r="J46" i="2"/>
  <c r="L43" i="6"/>
  <c r="AB32" i="2"/>
  <c r="I86" i="6"/>
  <c r="I29" i="6"/>
  <c r="L24" i="6"/>
  <c r="O68" i="6"/>
  <c r="J21" i="7" s="1"/>
  <c r="L23" i="6"/>
  <c r="AO14" i="2"/>
  <c r="AO13" i="2"/>
  <c r="AF33" i="2"/>
  <c r="AL32" i="2" s="1"/>
  <c r="Q82" i="6"/>
  <c r="J24" i="7" s="1"/>
  <c r="AF27" i="2"/>
  <c r="AL27" i="2" s="1"/>
  <c r="Q23" i="6"/>
  <c r="H23" i="7" s="1"/>
  <c r="AF28" i="2"/>
  <c r="AK27" i="2" s="1"/>
  <c r="Q44" i="6"/>
  <c r="J23" i="7" s="1"/>
  <c r="AF32" i="2"/>
  <c r="AK32" i="2" s="1"/>
  <c r="Q61" i="6"/>
  <c r="H24" i="7" s="1"/>
  <c r="N32" i="2" l="1"/>
  <c r="I67" i="6"/>
  <c r="L80" i="6"/>
  <c r="AF21" i="2"/>
  <c r="AL20" i="2" s="1"/>
  <c r="AO15" i="2" s="1"/>
  <c r="O75" i="6"/>
  <c r="N21" i="7" s="1"/>
  <c r="AO18" i="2"/>
  <c r="L62" i="6"/>
  <c r="AF39" i="2"/>
  <c r="AF38" i="2"/>
  <c r="AF45" i="2"/>
  <c r="S71" i="6"/>
  <c r="J26" i="7" s="1"/>
  <c r="AF44" i="2"/>
  <c r="S32" i="6"/>
  <c r="H26" i="7" s="1"/>
  <c r="AF9" i="2" l="1"/>
  <c r="AL8" i="2" s="1"/>
  <c r="AO12" i="2" s="1"/>
  <c r="L61" i="6"/>
  <c r="O30" i="6"/>
  <c r="J20" i="7" s="1"/>
  <c r="AO9" i="2"/>
  <c r="Q94" i="6"/>
  <c r="J25" i="7" s="1"/>
  <c r="AO11" i="2"/>
  <c r="Q89" i="6"/>
  <c r="H25" i="7" s="1"/>
  <c r="AO8" i="2"/>
  <c r="T50" i="6"/>
  <c r="AO10" i="2"/>
  <c r="S91" i="6"/>
</calcChain>
</file>

<file path=xl/sharedStrings.xml><?xml version="1.0" encoding="utf-8"?>
<sst xmlns="http://schemas.openxmlformats.org/spreadsheetml/2006/main" count="470" uniqueCount="184">
  <si>
    <t>POULES</t>
  </si>
  <si>
    <t>RESULTATS</t>
  </si>
  <si>
    <t>CLASSEMENT</t>
  </si>
  <si>
    <t>A</t>
  </si>
  <si>
    <t>(25)</t>
  </si>
  <si>
    <t>(26)</t>
  </si>
  <si>
    <t>FINALE</t>
  </si>
  <si>
    <t>B</t>
  </si>
  <si>
    <t>(27)</t>
  </si>
  <si>
    <t>(28)</t>
  </si>
  <si>
    <t>C</t>
  </si>
  <si>
    <t>D</t>
  </si>
  <si>
    <t>SCORE</t>
  </si>
  <si>
    <t>SET 1</t>
  </si>
  <si>
    <t>SET 2</t>
  </si>
  <si>
    <t>SET 3</t>
  </si>
  <si>
    <t>RG 1</t>
  </si>
  <si>
    <t>RG 2</t>
  </si>
  <si>
    <t>POULE A</t>
  </si>
  <si>
    <t>POULE B</t>
  </si>
  <si>
    <t>POULE C</t>
  </si>
  <si>
    <t>POULE D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</si>
  <si>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</si>
  <si>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</si>
  <si>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</si>
  <si>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</si>
  <si>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</si>
  <si>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</si>
  <si>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</si>
  <si>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</si>
  <si>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</si>
  <si>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</si>
  <si>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B1</t>
  </si>
  <si>
    <t>B2</t>
  </si>
  <si>
    <t>B3</t>
  </si>
  <si>
    <t>B4</t>
  </si>
  <si>
    <t>B5</t>
  </si>
  <si>
    <t>D1</t>
  </si>
  <si>
    <t>D2</t>
  </si>
  <si>
    <t>D3</t>
  </si>
  <si>
    <t>D4</t>
  </si>
  <si>
    <t>D5</t>
  </si>
  <si>
    <t>1/4 FINALES</t>
  </si>
  <si>
    <t>1/2 FINALES</t>
  </si>
  <si>
    <t>PLACE 3/4</t>
  </si>
  <si>
    <t>CALSSEMENT GENERAL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</si>
  <si>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</si>
  <si>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</si>
  <si>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</si>
  <si>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</si>
  <si>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</si>
  <si>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</si>
  <si>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</si>
  <si>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</si>
  <si>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</si>
  <si>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</si>
  <si>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</si>
  <si>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</si>
  <si>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</si>
  <si>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</si>
  <si>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</si>
  <si>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</si>
  <si>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</si>
  <si>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</si>
  <si>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</si>
  <si>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</si>
  <si>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IDENTITE DU TOURNOI</t>
  </si>
  <si>
    <t>APPELATION TOURNOI</t>
  </si>
  <si>
    <t>LIEU</t>
  </si>
  <si>
    <t>TYPE</t>
  </si>
  <si>
    <t>LISTE EQUIPES ENGAGEES</t>
  </si>
  <si>
    <t>ANNEE</t>
  </si>
  <si>
    <t>CHAMPIONNAT DE France</t>
  </si>
  <si>
    <t>MASCULIN</t>
  </si>
  <si>
    <t>ABS</t>
  </si>
  <si>
    <t>DATE DEBUT</t>
  </si>
  <si>
    <t>SERIE 1 - 2500</t>
  </si>
  <si>
    <t>FEMININ</t>
  </si>
  <si>
    <t>N°</t>
  </si>
  <si>
    <t>NOM</t>
  </si>
  <si>
    <t>PRENOM</t>
  </si>
  <si>
    <t>pts</t>
  </si>
  <si>
    <t>tir</t>
  </si>
  <si>
    <t>DATE FIN</t>
  </si>
  <si>
    <t>SERIE 1 - 2000</t>
  </si>
  <si>
    <t>MIXTE</t>
  </si>
  <si>
    <t>GENRE</t>
  </si>
  <si>
    <t>SERIE 1 - 1500</t>
  </si>
  <si>
    <t>ORGANISATEUR</t>
  </si>
  <si>
    <t>SERIE 2 - 1000</t>
  </si>
  <si>
    <t>SERIE 2 - 750</t>
  </si>
  <si>
    <t>SERIE 2 - 500</t>
  </si>
  <si>
    <t xml:space="preserve">2- Copiez-collez la liste des équipes engagées dans les champs ci-contre en respectant : </t>
  </si>
  <si>
    <t>SERIE 2 - 250</t>
  </si>
  <si>
    <t>- nom et premon séparés pour chaque joueur ( à défaut, ne mentionez que le nom)</t>
  </si>
  <si>
    <t>SERIE 3 - 150</t>
  </si>
  <si>
    <t>- l'ordre décroissant des têtes de séries</t>
  </si>
  <si>
    <t>SERIE 3 - 100</t>
  </si>
  <si>
    <t>3- Renseignez l'onglet "EMARG…." selon l'avancée dans les tableaux</t>
  </si>
  <si>
    <t>Les onglets "TAB…" s'actualisent automatiquement, il n'y a rien à saisir.</t>
  </si>
  <si>
    <t>5- Renseignez l'onglet "RELEVE" à l'issue de la compétition</t>
  </si>
  <si>
    <t>RELEVE DES RESULTATS ET SANCTIONS - TOURNOI DE BEACH VOLLEY</t>
  </si>
  <si>
    <t>APPELATION DU TOURNOI</t>
  </si>
  <si>
    <t>DATE</t>
  </si>
  <si>
    <t>NOMBRE EQUIPE TABLEAU :</t>
  </si>
  <si>
    <t>PRINCIPAL</t>
  </si>
  <si>
    <t>QUALIFICATION</t>
  </si>
  <si>
    <t>NOMBRE EQUIPE PRESENTES PAR TABLEAU</t>
  </si>
  <si>
    <t>COMPOSITION DE LA COMMISSION DE DIRECTION</t>
  </si>
  <si>
    <t>DELEGUE INSTANCE FEDERAL</t>
  </si>
  <si>
    <t>SUPERVISEUR</t>
  </si>
  <si>
    <t>JUGE ARBITRE</t>
  </si>
  <si>
    <t>REPRESENTANT JOUEURS</t>
  </si>
  <si>
    <t>RAPPORTEUR*</t>
  </si>
  <si>
    <t>EQUIPES ABSENTES</t>
  </si>
  <si>
    <t>LIC J1</t>
  </si>
  <si>
    <t>club J1</t>
  </si>
  <si>
    <t>NOM2</t>
  </si>
  <si>
    <t>PRENOM3</t>
  </si>
  <si>
    <t>LIC J2</t>
  </si>
  <si>
    <t>club J2</t>
  </si>
  <si>
    <t>RECLAMATIONS</t>
  </si>
  <si>
    <t>RANG</t>
  </si>
  <si>
    <t>NIVEAU</t>
  </si>
  <si>
    <t xml:space="preserve">MOTIF </t>
  </si>
  <si>
    <t>AVIS COMMISSION</t>
  </si>
  <si>
    <t>EQUIPES/JOUEURS SANCTIONNES</t>
  </si>
  <si>
    <t>SANCTION</t>
  </si>
  <si>
    <t>CLASSEMENT FINAL</t>
  </si>
  <si>
    <t>REMARQUES :</t>
  </si>
  <si>
    <t>SIGNATURES :</t>
  </si>
  <si>
    <t>EMARGEMENT</t>
  </si>
  <si>
    <t>LICENCE</t>
  </si>
  <si>
    <t>CLUB</t>
  </si>
  <si>
    <t>4-Renseignez les scores des rencontres dans l'onglet " SCORE…" en fonction de l'avancée du tableau</t>
  </si>
  <si>
    <t>1A</t>
  </si>
  <si>
    <t>2C</t>
  </si>
  <si>
    <t>2B</t>
  </si>
  <si>
    <t>1D</t>
  </si>
  <si>
    <t>1C</t>
  </si>
  <si>
    <t>2A</t>
  </si>
  <si>
    <t>2D</t>
  </si>
  <si>
    <t>1B</t>
  </si>
  <si>
    <t>(21)</t>
  </si>
  <si>
    <t>(22)</t>
  </si>
  <si>
    <t>(23)</t>
  </si>
  <si>
    <t>(24)</t>
  </si>
  <si>
    <t>TABLEAU PRINCIPAL</t>
  </si>
  <si>
    <t>FINALES</t>
  </si>
  <si>
    <t>PD1</t>
  </si>
  <si>
    <t>PD2</t>
  </si>
  <si>
    <t>TS 1</t>
  </si>
  <si>
    <t>TS 8</t>
  </si>
  <si>
    <t>TS 9</t>
  </si>
  <si>
    <t>TS 16</t>
  </si>
  <si>
    <t>TS 2</t>
  </si>
  <si>
    <t>TS 7</t>
  </si>
  <si>
    <t>TS 10</t>
  </si>
  <si>
    <t>TS 15</t>
  </si>
  <si>
    <t>TS 3</t>
  </si>
  <si>
    <t>TS 6</t>
  </si>
  <si>
    <t>TS 11</t>
  </si>
  <si>
    <t>TS 14</t>
  </si>
  <si>
    <t>TS 4</t>
  </si>
  <si>
    <t>TS 5</t>
  </si>
  <si>
    <t>TS 12</t>
  </si>
  <si>
    <t>TS 13</t>
  </si>
  <si>
    <t>MATCH</t>
  </si>
  <si>
    <t>TERR</t>
  </si>
  <si>
    <t>EQ1</t>
  </si>
  <si>
    <t>EQ2</t>
  </si>
  <si>
    <t>ARB</t>
  </si>
  <si>
    <t>HEURE</t>
  </si>
  <si>
    <t>JOUR 1</t>
  </si>
  <si>
    <t>JOUR 2</t>
  </si>
  <si>
    <t>DEBUT J2</t>
  </si>
  <si>
    <t>/</t>
  </si>
  <si>
    <t>TEMPS Match</t>
  </si>
  <si>
    <t>QUARTS</t>
  </si>
  <si>
    <t>H.DEBUT J1</t>
  </si>
  <si>
    <t>DEMI</t>
  </si>
  <si>
    <t>POULE</t>
  </si>
  <si>
    <t>PLANNING MATCH</t>
  </si>
  <si>
    <t>1- Commencez par renseigner le tableau ci-dessus "identité du tournoi"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</si>
</sst>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h:mm;@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indexed="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 tint="-0.24994659260841701"/>
      </right>
      <top style="medium">
        <color indexed="64"/>
      </top>
      <bottom/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4" tint="-0.24994659260841701"/>
      </left>
      <right style="medium">
        <color indexed="64"/>
      </right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-0.2499465926084170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6">
    <xf numFmtId="0" fontId="0" fillId="0" borderId="0" xfId="0"/>
    <xf numFmtId="49" fontId="0" fillId="0" borderId="0" xfId="0" applyNumberFormat="1"/>
    <xf numFmtId="0" fontId="4" fillId="0" borderId="0" xfId="0" applyFont="1"/>
    <xf numFmtId="0" fontId="0" fillId="0" borderId="1" xfId="0" applyBorder="1"/>
    <xf numFmtId="0" fontId="4" fillId="0" borderId="0" xfId="0" applyFont="1" applyBorder="1"/>
    <xf numFmtId="0" fontId="0" fillId="0" borderId="9" xfId="0" applyBorder="1"/>
    <xf numFmtId="0" fontId="4" fillId="0" borderId="9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2" xfId="0" applyFont="1" applyBorder="1" applyAlignment="1">
      <alignment horizontal="center"/>
    </xf>
    <xf numFmtId="0" fontId="4" fillId="0" borderId="0" xfId="0" quotePrefix="1" applyFont="1"/>
    <xf numFmtId="0" fontId="7" fillId="0" borderId="9" xfId="0" quotePrefix="1" applyFont="1" applyBorder="1"/>
    <xf numFmtId="0" fontId="7" fillId="0" borderId="9" xfId="0" applyFont="1" applyBorder="1"/>
    <xf numFmtId="0" fontId="4" fillId="0" borderId="10" xfId="0" applyFont="1" applyBorder="1"/>
    <xf numFmtId="0" fontId="4" fillId="0" borderId="18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0" xfId="0" quotePrefix="1" applyFont="1" applyBorder="1"/>
    <xf numFmtId="0" fontId="7" fillId="0" borderId="19" xfId="0" applyFont="1" applyBorder="1"/>
    <xf numFmtId="0" fontId="4" fillId="0" borderId="15" xfId="0" applyFont="1" applyBorder="1"/>
    <xf numFmtId="0" fontId="4" fillId="0" borderId="6" xfId="0" applyFont="1" applyBorder="1"/>
    <xf numFmtId="0" fontId="4" fillId="0" borderId="11" xfId="0" applyFont="1" applyBorder="1"/>
    <xf numFmtId="0" fontId="7" fillId="0" borderId="20" xfId="0" applyFont="1" applyBorder="1"/>
    <xf numFmtId="0" fontId="3" fillId="0" borderId="0" xfId="1"/>
    <xf numFmtId="0" fontId="3" fillId="2" borderId="8" xfId="1" applyFill="1" applyBorder="1" applyProtection="1"/>
    <xf numFmtId="0" fontId="3" fillId="2" borderId="21" xfId="1" applyFill="1" applyBorder="1" applyProtection="1"/>
    <xf numFmtId="0" fontId="3" fillId="2" borderId="22" xfId="1" applyFill="1" applyBorder="1" applyProtection="1"/>
    <xf numFmtId="0" fontId="3" fillId="2" borderId="23" xfId="1" applyFill="1" applyBorder="1" applyProtection="1"/>
    <xf numFmtId="0" fontId="9" fillId="0" borderId="0" xfId="0" applyFont="1"/>
    <xf numFmtId="0" fontId="3" fillId="2" borderId="24" xfId="1" applyFill="1" applyBorder="1" applyProtection="1"/>
    <xf numFmtId="0" fontId="3" fillId="2" borderId="0" xfId="1" applyFill="1" applyBorder="1" applyProtection="1"/>
    <xf numFmtId="0" fontId="3" fillId="2" borderId="25" xfId="1" applyFill="1" applyBorder="1" applyProtection="1"/>
    <xf numFmtId="0" fontId="10" fillId="2" borderId="26" xfId="1" applyFont="1" applyFill="1" applyBorder="1" applyAlignment="1" applyProtection="1">
      <alignment horizontal="center"/>
    </xf>
    <xf numFmtId="0" fontId="3" fillId="2" borderId="27" xfId="1" applyFill="1" applyBorder="1" applyProtection="1"/>
    <xf numFmtId="0" fontId="11" fillId="2" borderId="25" xfId="1" applyFont="1" applyFill="1" applyBorder="1" applyAlignment="1" applyProtection="1">
      <alignment vertical="center"/>
    </xf>
    <xf numFmtId="0" fontId="8" fillId="0" borderId="28" xfId="1" applyFont="1" applyFill="1" applyBorder="1" applyAlignment="1" applyProtection="1">
      <alignment horizontal="center"/>
      <protection locked="0"/>
    </xf>
    <xf numFmtId="0" fontId="3" fillId="2" borderId="29" xfId="1" applyFill="1" applyBorder="1" applyProtection="1"/>
    <xf numFmtId="164" fontId="3" fillId="0" borderId="9" xfId="1" applyNumberForma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9" fillId="0" borderId="9" xfId="1" applyFont="1" applyBorder="1" applyAlignment="1">
      <alignment horizontal="center" vertical="center"/>
    </xf>
    <xf numFmtId="0" fontId="9" fillId="0" borderId="9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0" fontId="13" fillId="0" borderId="16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4" fillId="0" borderId="30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3" fillId="2" borderId="31" xfId="1" applyFill="1" applyBorder="1" applyProtection="1"/>
    <xf numFmtId="0" fontId="9" fillId="0" borderId="32" xfId="1" applyFont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3" fillId="2" borderId="3" xfId="1" applyFill="1" applyBorder="1" applyProtection="1"/>
    <xf numFmtId="0" fontId="3" fillId="2" borderId="1" xfId="1" applyFill="1" applyBorder="1" applyProtection="1"/>
    <xf numFmtId="0" fontId="3" fillId="2" borderId="33" xfId="1" applyFill="1" applyBorder="1" applyProtection="1"/>
    <xf numFmtId="0" fontId="3" fillId="2" borderId="5" xfId="1" applyFill="1" applyBorder="1" applyProtection="1"/>
    <xf numFmtId="0" fontId="9" fillId="0" borderId="32" xfId="1" applyFont="1" applyFill="1" applyBorder="1" applyAlignment="1">
      <alignment vertical="center"/>
    </xf>
    <xf numFmtId="0" fontId="13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3" fillId="0" borderId="0" xfId="1" quotePrefix="1"/>
    <xf numFmtId="0" fontId="9" fillId="0" borderId="15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14" fontId="3" fillId="0" borderId="0" xfId="1" applyNumberFormat="1"/>
    <xf numFmtId="0" fontId="14" fillId="0" borderId="0" xfId="1" applyFont="1"/>
    <xf numFmtId="0" fontId="9" fillId="0" borderId="15" xfId="1" applyFont="1" applyFill="1" applyBorder="1" applyAlignment="1">
      <alignment vertical="center"/>
    </xf>
    <xf numFmtId="0" fontId="16" fillId="0" borderId="9" xfId="2" applyFont="1" applyBorder="1" applyAlignment="1">
      <alignment vertical="center"/>
    </xf>
    <xf numFmtId="0" fontId="17" fillId="0" borderId="0" xfId="0" applyFont="1" applyProtection="1"/>
    <xf numFmtId="0" fontId="2" fillId="0" borderId="0" xfId="0" applyFont="1" applyProtection="1"/>
    <xf numFmtId="0" fontId="0" fillId="0" borderId="0" xfId="0" applyAlignment="1" applyProtection="1"/>
    <xf numFmtId="0" fontId="18" fillId="3" borderId="9" xfId="1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18" fillId="3" borderId="0" xfId="1" applyNumberFormat="1" applyFont="1" applyFill="1" applyBorder="1" applyAlignment="1">
      <alignment horizontal="center" vertical="center"/>
    </xf>
    <xf numFmtId="0" fontId="18" fillId="3" borderId="13" xfId="1" applyNumberFormat="1" applyFont="1" applyFill="1" applyBorder="1" applyAlignment="1">
      <alignment horizontal="center" vertical="center"/>
    </xf>
    <xf numFmtId="0" fontId="18" fillId="3" borderId="14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30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4" fillId="0" borderId="9" xfId="0" applyFont="1" applyBorder="1" applyProtection="1">
      <protection locked="0"/>
    </xf>
    <xf numFmtId="165" fontId="0" fillId="0" borderId="6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0" fontId="0" fillId="0" borderId="7" xfId="0" quotePrefix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5" borderId="43" xfId="0" applyFill="1" applyBorder="1"/>
    <xf numFmtId="165" fontId="0" fillId="0" borderId="43" xfId="0" applyNumberFormat="1" applyFill="1" applyBorder="1"/>
    <xf numFmtId="165" fontId="0" fillId="0" borderId="44" xfId="0" applyNumberFormat="1" applyFill="1" applyBorder="1"/>
    <xf numFmtId="165" fontId="0" fillId="0" borderId="45" xfId="0" applyNumberFormat="1" applyFill="1" applyBorder="1"/>
    <xf numFmtId="0" fontId="21" fillId="5" borderId="41" xfId="0" applyFont="1" applyFill="1" applyBorder="1"/>
    <xf numFmtId="0" fontId="21" fillId="5" borderId="42" xfId="0" applyFont="1" applyFill="1" applyBorder="1"/>
    <xf numFmtId="0" fontId="0" fillId="0" borderId="6" xfId="0" quotePrefix="1" applyBorder="1"/>
    <xf numFmtId="0" fontId="0" fillId="0" borderId="46" xfId="0" applyBorder="1"/>
    <xf numFmtId="0" fontId="0" fillId="0" borderId="1" xfId="0" applyBorder="1" applyAlignment="1">
      <alignment horizontal="right"/>
    </xf>
    <xf numFmtId="0" fontId="0" fillId="0" borderId="52" xfId="0" applyBorder="1"/>
    <xf numFmtId="49" fontId="14" fillId="0" borderId="0" xfId="1" applyNumberFormat="1" applyFont="1" applyBorder="1" applyAlignment="1"/>
    <xf numFmtId="49" fontId="15" fillId="0" borderId="0" xfId="0" applyNumberFormat="1" applyFont="1" applyBorder="1" applyAlignment="1"/>
    <xf numFmtId="0" fontId="3" fillId="0" borderId="32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3" fillId="0" borderId="32" xfId="1" applyNumberFormat="1" applyBorder="1" applyAlignment="1">
      <alignment horizontal="center" vertical="center"/>
    </xf>
    <xf numFmtId="0" fontId="0" fillId="0" borderId="30" xfId="0" applyBorder="1" applyAlignment="1"/>
    <xf numFmtId="0" fontId="8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0" xfId="0" applyAlignment="1"/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/>
    <xf numFmtId="0" fontId="0" fillId="0" borderId="9" xfId="0" applyBorder="1" applyAlignment="1">
      <alignment vertical="top"/>
    </xf>
    <xf numFmtId="0" fontId="0" fillId="0" borderId="6" xfId="0" applyBorder="1" applyAlignment="1"/>
    <xf numFmtId="0" fontId="0" fillId="0" borderId="0" xfId="0" applyAlignment="1" applyProtection="1"/>
    <xf numFmtId="0" fontId="0" fillId="0" borderId="7" xfId="0" applyBorder="1" applyAlignment="1"/>
    <xf numFmtId="0" fontId="22" fillId="0" borderId="21" xfId="1" applyFont="1" applyBorder="1" applyAlignment="1"/>
    <xf numFmtId="0" fontId="23" fillId="0" borderId="21" xfId="0" applyFont="1" applyBorder="1" applyAlignment="1"/>
    <xf numFmtId="0" fontId="0" fillId="0" borderId="0" xfId="0" applyProtection="1">
      <protection locked="0"/>
    </xf>
    <xf numFmtId="0" fontId="0" fillId="0" borderId="0" xfId="0" applyNumberFormat="1" applyFont="1" applyProtection="1">
      <protection locked="0"/>
    </xf>
    <xf numFmtId="0" fontId="3" fillId="0" borderId="0" xfId="1" applyProtection="1"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3" fillId="0" borderId="39" xfId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protection locked="0"/>
    </xf>
    <xf numFmtId="0" fontId="3" fillId="0" borderId="38" xfId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protection locked="0"/>
    </xf>
    <xf numFmtId="164" fontId="3" fillId="0" borderId="38" xfId="1" applyNumberFormat="1" applyBorder="1" applyAlignment="1" applyProtection="1">
      <alignment horizontal="center" vertical="center"/>
      <protection locked="0"/>
    </xf>
    <xf numFmtId="0" fontId="8" fillId="0" borderId="38" xfId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13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1" fillId="4" borderId="34" xfId="1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protection locked="0"/>
    </xf>
    <xf numFmtId="0" fontId="11" fillId="4" borderId="36" xfId="0" applyFont="1" applyFill="1" applyBorder="1" applyAlignment="1" applyProtection="1">
      <protection locked="0"/>
    </xf>
    <xf numFmtId="0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4" borderId="20" xfId="0" applyNumberFormat="1" applyFont="1" applyFill="1" applyBorder="1" applyAlignment="1" applyProtection="1">
      <alignment horizontal="center"/>
      <protection locked="0"/>
    </xf>
    <xf numFmtId="0" fontId="11" fillId="4" borderId="20" xfId="0" applyFont="1" applyFill="1" applyBorder="1" applyAlignment="1" applyProtection="1">
      <alignment horizontal="center"/>
      <protection locked="0"/>
    </xf>
    <xf numFmtId="0" fontId="11" fillId="4" borderId="20" xfId="0" quotePrefix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49" fontId="5" fillId="0" borderId="0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2" xfId="0" quotePrefix="1" applyFont="1" applyBorder="1" applyProtection="1"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5" fillId="0" borderId="0" xfId="0" quotePrefix="1" applyFont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0" fillId="0" borderId="21" xfId="0" applyBorder="1" applyProtection="1"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Protection="1">
      <protection locked="0"/>
    </xf>
    <xf numFmtId="0" fontId="5" fillId="0" borderId="0" xfId="0" quotePrefix="1" applyFont="1" applyBorder="1" applyAlignment="1" applyProtection="1">
      <alignment horizontal="center"/>
      <protection locked="0"/>
    </xf>
    <xf numFmtId="0" fontId="0" fillId="0" borderId="0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2" xfId="0" quotePrefix="1" applyBorder="1" applyProtection="1">
      <protection locked="0"/>
    </xf>
    <xf numFmtId="0" fontId="5" fillId="0" borderId="4" xfId="0" quotePrefix="1" applyFont="1" applyBorder="1" applyAlignment="1" applyProtection="1">
      <alignment horizontal="center"/>
      <protection locked="0"/>
    </xf>
    <xf numFmtId="0" fontId="0" fillId="0" borderId="5" xfId="0" quotePrefix="1" applyBorder="1" applyProtection="1">
      <protection locked="0"/>
    </xf>
  </cellXfs>
  <cellStyles count="3">
    <cellStyle name="Normal" xfId="0" builtinId="0"/>
    <cellStyle name="Normal 2" xfId="1"/>
    <cellStyle name="Normal 4" xfId="2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56"/>
        <name val="Arial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2</xdr:row>
      <xdr:rowOff>47625</xdr:rowOff>
    </xdr:from>
    <xdr:to>
      <xdr:col>14</xdr:col>
      <xdr:colOff>428625</xdr:colOff>
      <xdr:row>9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409575"/>
          <a:ext cx="9429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567060</xdr:colOff>
      <xdr:row>4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51943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</xdr:row>
      <xdr:rowOff>66676</xdr:rowOff>
    </xdr:from>
    <xdr:to>
      <xdr:col>8</xdr:col>
      <xdr:colOff>104775</xdr:colOff>
      <xdr:row>4</xdr:row>
      <xdr:rowOff>84147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228601"/>
          <a:ext cx="1447800" cy="5032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899319</xdr:colOff>
      <xdr:row>0</xdr:row>
      <xdr:rowOff>119856</xdr:rowOff>
    </xdr:from>
    <xdr:to>
      <xdr:col>5</xdr:col>
      <xdr:colOff>1842859</xdr:colOff>
      <xdr:row>7</xdr:row>
      <xdr:rowOff>37906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18882" y="119856"/>
          <a:ext cx="943540" cy="108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367241</xdr:colOff>
      <xdr:row>1</xdr:row>
      <xdr:rowOff>88902</xdr:rowOff>
    </xdr:from>
    <xdr:to>
      <xdr:col>18</xdr:col>
      <xdr:colOff>310086</xdr:colOff>
      <xdr:row>7</xdr:row>
      <xdr:rowOff>119062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8574" y="247652"/>
          <a:ext cx="2904855" cy="9905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LASS" displayName="CLASS" ref="B53:J69" totalsRowShown="0" headerRowDxfId="11" headerRowBorderDxfId="10" tableBorderDxfId="9" headerRowCellStyle="Normal 2">
  <autoFilter ref="B53:J69"/>
  <sortState ref="B54:J73">
    <sortCondition ref="J53:J72"/>
  </sortState>
  <tableColumns count="9">
    <tableColumn id="1" name="NOM" dataDxfId="8">
      <calculatedColumnFormula>IF('LISTE ENGAGES'!C9="","",'LISTE ENGAGES'!C9)</calculatedColumnFormula>
    </tableColumn>
    <tableColumn id="2" name="PRENOM" dataDxfId="7">
      <calculatedColumnFormula>IF('LISTE ENGAGES'!D9="","",'LISTE ENGAGES'!D9)</calculatedColumnFormula>
    </tableColumn>
    <tableColumn id="3" name="LIC J1" dataDxfId="6">
      <calculatedColumnFormula>IF('LISTE ENGAGES'!E9="","",'LISTE ENGAGES'!E9)</calculatedColumnFormula>
    </tableColumn>
    <tableColumn id="4" name="club J1" dataDxfId="5">
      <calculatedColumnFormula>IF('LISTE ENGAGES'!F9="","",'LISTE ENGAGES'!F9)</calculatedColumnFormula>
    </tableColumn>
    <tableColumn id="5" name="NOM2" dataDxfId="4">
      <calculatedColumnFormula>IF('LISTE ENGAGES'!G9="","",'LISTE ENGAGES'!G9)</calculatedColumnFormula>
    </tableColumn>
    <tableColumn id="6" name="PRENOM3" dataDxfId="3">
      <calculatedColumnFormula>IF('LISTE ENGAGES'!H9="","",'LISTE ENGAGES'!H9)</calculatedColumnFormula>
    </tableColumn>
    <tableColumn id="7" name="LIC J2" dataDxfId="2">
      <calculatedColumnFormula>IF('LISTE ENGAGES'!I9="","",'LISTE ENGAGES'!I9)</calculatedColumnFormula>
    </tableColumn>
    <tableColumn id="8" name="club J2" dataDxfId="1">
      <calculatedColumnFormula>IF('LISTE ENGAGES'!J9="","",'LISTE ENGAGES'!J9)</calculatedColumnFormula>
    </tableColumn>
    <tableColumn id="9" name="RA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X36"/>
  <sheetViews>
    <sheetView tabSelected="1" workbookViewId="0">
      <selection activeCell="O30" sqref="O30"/>
    </sheetView>
  </sheetViews>
  <sheetFormatPr baseColWidth="10" defaultRowHeight="12.75" x14ac:dyDescent="0.2"/>
  <cols>
    <col min="1" max="1" width="2.7109375" bestFit="1" customWidth="1"/>
    <col min="2" max="2" width="3.5703125" customWidth="1"/>
    <col min="3" max="3" width="25.28515625" customWidth="1"/>
    <col min="4" max="4" width="15.42578125" customWidth="1"/>
    <col min="5" max="5" width="9.7109375" customWidth="1"/>
    <col min="6" max="6" width="26.42578125" customWidth="1"/>
    <col min="7" max="7" width="26.5703125" customWidth="1"/>
    <col min="8" max="8" width="15.5703125" bestFit="1" customWidth="1"/>
    <col min="9" max="9" width="9.7109375" customWidth="1"/>
    <col min="10" max="10" width="26.28515625" customWidth="1"/>
    <col min="11" max="11" width="6.7109375" customWidth="1"/>
    <col min="12" max="12" width="2.28515625" bestFit="1" customWidth="1"/>
    <col min="16" max="16" width="22.140625" bestFit="1" customWidth="1"/>
    <col min="17" max="17" width="27.42578125" bestFit="1" customWidth="1"/>
    <col min="30" max="36" width="0" hidden="1" customWidth="1"/>
  </cols>
  <sheetData>
    <row r="1" spans="1:50" x14ac:dyDescent="0.2">
      <c r="A1" s="27"/>
      <c r="B1" s="27"/>
      <c r="C1" s="114" t="str">
        <f>IF(Q3="",P3,Q3)</f>
        <v>APPELATION TOURNOI</v>
      </c>
      <c r="D1" s="115"/>
      <c r="E1" s="115"/>
      <c r="F1" s="115"/>
      <c r="G1" s="115"/>
      <c r="H1" s="116" t="str">
        <f>IF(Q10="",P10,Q10)</f>
        <v>ORGANISATEUR</v>
      </c>
      <c r="I1" s="83"/>
      <c r="J1" s="83"/>
      <c r="K1" s="27"/>
      <c r="L1" s="27"/>
      <c r="M1" s="27"/>
      <c r="N1" s="28"/>
      <c r="O1" s="29"/>
      <c r="P1" s="30"/>
      <c r="Q1" s="29"/>
      <c r="R1" s="31"/>
      <c r="S1" s="27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5.75" x14ac:dyDescent="0.25">
      <c r="A2" s="27"/>
      <c r="B2" s="27"/>
      <c r="C2" s="115"/>
      <c r="D2" s="115"/>
      <c r="E2" s="115"/>
      <c r="F2" s="115"/>
      <c r="G2" s="115"/>
      <c r="H2" s="117"/>
      <c r="I2" s="84"/>
      <c r="J2" s="84"/>
      <c r="K2" s="27"/>
      <c r="L2" s="27"/>
      <c r="M2" s="27"/>
      <c r="N2" s="33"/>
      <c r="O2" s="34"/>
      <c r="P2" s="35"/>
      <c r="Q2" s="36" t="s">
        <v>66</v>
      </c>
      <c r="R2" s="37"/>
      <c r="S2" s="27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x14ac:dyDescent="0.2">
      <c r="A3" s="27"/>
      <c r="B3" s="27"/>
      <c r="C3" s="115"/>
      <c r="D3" s="115"/>
      <c r="E3" s="115"/>
      <c r="F3" s="115"/>
      <c r="G3" s="115"/>
      <c r="H3" s="117"/>
      <c r="I3" s="84"/>
      <c r="J3" s="84"/>
      <c r="K3" s="27"/>
      <c r="L3" s="27"/>
      <c r="M3" s="27"/>
      <c r="N3" s="33"/>
      <c r="O3" s="34"/>
      <c r="P3" s="38" t="s">
        <v>67</v>
      </c>
      <c r="Q3" s="39"/>
      <c r="R3" s="40"/>
      <c r="S3" s="27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x14ac:dyDescent="0.2">
      <c r="A4" s="27"/>
      <c r="B4" s="27"/>
      <c r="C4" s="109" t="str">
        <f>IF($Q$4="",$P$4,$Q$4)</f>
        <v>LIEU</v>
      </c>
      <c r="D4" s="110"/>
      <c r="E4" s="111"/>
      <c r="F4" s="112" t="str">
        <f>IF(Q7="","DATE",CONCATENATE(Q7,"-",Q8,"/",Q6))</f>
        <v>DATE</v>
      </c>
      <c r="G4" s="113"/>
      <c r="H4" s="42" t="str">
        <f>IF(Q9="",P9,Q9)</f>
        <v>GENRE</v>
      </c>
      <c r="I4" s="85"/>
      <c r="J4" s="85"/>
      <c r="K4" s="27"/>
      <c r="L4" s="27"/>
      <c r="M4" s="27"/>
      <c r="N4" s="33"/>
      <c r="O4" s="34"/>
      <c r="P4" s="38" t="s">
        <v>68</v>
      </c>
      <c r="Q4" s="43"/>
      <c r="R4" s="40"/>
      <c r="S4" s="27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15" x14ac:dyDescent="0.2">
      <c r="A5" s="27"/>
      <c r="B5" s="27"/>
      <c r="C5" s="114" t="str">
        <f>IF(Q5="",P5,Q5)</f>
        <v>TYPE</v>
      </c>
      <c r="D5" s="115"/>
      <c r="E5" s="115"/>
      <c r="F5" s="115"/>
      <c r="G5" s="115"/>
      <c r="H5" s="115"/>
      <c r="I5" s="86"/>
      <c r="J5" s="86"/>
      <c r="K5" s="27"/>
      <c r="L5" s="27"/>
      <c r="M5" s="27"/>
      <c r="N5" s="33"/>
      <c r="O5" s="34"/>
      <c r="P5" s="38" t="s">
        <v>69</v>
      </c>
      <c r="Q5" s="43"/>
      <c r="R5" s="40"/>
      <c r="S5" s="27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x14ac:dyDescent="0.2">
      <c r="A6" s="27"/>
      <c r="B6" s="27"/>
      <c r="C6" s="116" t="s">
        <v>70</v>
      </c>
      <c r="D6" s="117"/>
      <c r="E6" s="117"/>
      <c r="F6" s="117"/>
      <c r="G6" s="117"/>
      <c r="H6" s="117"/>
      <c r="I6" s="84"/>
      <c r="J6" s="84"/>
      <c r="K6" s="27"/>
      <c r="L6" s="27"/>
      <c r="M6" s="27"/>
      <c r="N6" s="33"/>
      <c r="O6" s="34"/>
      <c r="P6" s="38" t="s">
        <v>71</v>
      </c>
      <c r="Q6" s="44"/>
      <c r="R6" s="40"/>
      <c r="S6" s="27"/>
      <c r="T6" s="32"/>
      <c r="U6" s="32"/>
      <c r="V6" s="32"/>
      <c r="W6" s="32"/>
      <c r="X6" s="32"/>
      <c r="Y6" s="32"/>
      <c r="Z6" s="32"/>
      <c r="AA6" s="32"/>
      <c r="AB6" s="32"/>
      <c r="AC6" s="32"/>
      <c r="AD6" t="s">
        <v>72</v>
      </c>
      <c r="AF6">
        <v>2020</v>
      </c>
      <c r="AH6" t="s">
        <v>73</v>
      </c>
      <c r="AI6" s="32"/>
      <c r="AJ6" s="32" t="s">
        <v>74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3"/>
      <c r="O7" s="34"/>
      <c r="P7" s="38" t="s">
        <v>75</v>
      </c>
      <c r="Q7" s="44"/>
      <c r="R7" s="4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t="s">
        <v>76</v>
      </c>
      <c r="AF7">
        <v>2021</v>
      </c>
      <c r="AH7" t="s">
        <v>77</v>
      </c>
      <c r="AI7" s="32"/>
      <c r="AJ7" s="32">
        <v>1</v>
      </c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1:50" x14ac:dyDescent="0.2">
      <c r="A8" s="45" t="s">
        <v>78</v>
      </c>
      <c r="B8" s="45"/>
      <c r="C8" s="45" t="s">
        <v>79</v>
      </c>
      <c r="D8" s="45" t="s">
        <v>80</v>
      </c>
      <c r="E8" s="45" t="s">
        <v>132</v>
      </c>
      <c r="F8" s="45" t="s">
        <v>133</v>
      </c>
      <c r="G8" s="45" t="s">
        <v>79</v>
      </c>
      <c r="H8" s="45" t="s">
        <v>80</v>
      </c>
      <c r="I8" s="45" t="s">
        <v>132</v>
      </c>
      <c r="J8" s="45" t="s">
        <v>133</v>
      </c>
      <c r="K8" s="45" t="s">
        <v>81</v>
      </c>
      <c r="L8" s="45" t="s">
        <v>82</v>
      </c>
      <c r="M8" s="27"/>
      <c r="N8" s="33"/>
      <c r="O8" s="34"/>
      <c r="P8" s="38" t="s">
        <v>83</v>
      </c>
      <c r="Q8" s="44"/>
      <c r="R8" s="40"/>
      <c r="S8" s="27"/>
      <c r="T8" s="32"/>
      <c r="U8" s="32"/>
      <c r="V8" s="32"/>
      <c r="W8" s="32"/>
      <c r="X8" s="32"/>
      <c r="Y8" s="32"/>
      <c r="Z8" s="32"/>
      <c r="AA8" s="32"/>
      <c r="AB8" s="32"/>
      <c r="AC8" s="32"/>
      <c r="AD8" t="s">
        <v>84</v>
      </c>
      <c r="AF8">
        <v>2022</v>
      </c>
      <c r="AH8" t="s">
        <v>85</v>
      </c>
      <c r="AI8" s="32"/>
      <c r="AJ8" s="32">
        <v>2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x14ac:dyDescent="0.2">
      <c r="A9" s="46">
        <v>1</v>
      </c>
      <c r="B9" s="46"/>
      <c r="C9" s="47"/>
      <c r="D9" s="48"/>
      <c r="E9" s="48"/>
      <c r="F9" s="48"/>
      <c r="G9" s="49"/>
      <c r="H9" s="50"/>
      <c r="I9" s="50"/>
      <c r="J9" s="50"/>
      <c r="K9" s="51"/>
      <c r="L9" s="52"/>
      <c r="M9" s="27"/>
      <c r="N9" s="33"/>
      <c r="O9" s="34"/>
      <c r="P9" s="38" t="s">
        <v>86</v>
      </c>
      <c r="Q9" s="43"/>
      <c r="R9" s="40"/>
      <c r="S9" s="27"/>
      <c r="T9" s="32"/>
      <c r="U9" s="32"/>
      <c r="V9" s="32"/>
      <c r="W9" s="32"/>
      <c r="X9" s="32"/>
      <c r="Y9" s="32"/>
      <c r="Z9" s="32"/>
      <c r="AA9" s="32"/>
      <c r="AB9" s="32"/>
      <c r="AC9" s="32"/>
      <c r="AD9" t="s">
        <v>87</v>
      </c>
      <c r="AF9">
        <v>2023</v>
      </c>
      <c r="AI9" s="32"/>
      <c r="AJ9" s="32">
        <v>3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x14ac:dyDescent="0.2">
      <c r="A10" s="53">
        <v>2</v>
      </c>
      <c r="B10" s="46"/>
      <c r="C10" s="47"/>
      <c r="D10" s="48"/>
      <c r="E10" s="48"/>
      <c r="F10" s="48"/>
      <c r="G10" s="49"/>
      <c r="H10" s="50"/>
      <c r="I10" s="50"/>
      <c r="J10" s="50"/>
      <c r="K10" s="51"/>
      <c r="L10" s="52"/>
      <c r="M10" s="27"/>
      <c r="N10" s="33"/>
      <c r="O10" s="34"/>
      <c r="P10" s="38" t="s">
        <v>88</v>
      </c>
      <c r="Q10" s="43"/>
      <c r="R10" s="54"/>
      <c r="S10" s="27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t="s">
        <v>89</v>
      </c>
      <c r="AF10">
        <v>2024</v>
      </c>
      <c r="AI10" s="32"/>
      <c r="AJ10" s="32">
        <v>4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13.5" thickBot="1" x14ac:dyDescent="0.25">
      <c r="A11" s="55">
        <v>3</v>
      </c>
      <c r="B11" s="56"/>
      <c r="C11" s="47"/>
      <c r="D11" s="48"/>
      <c r="E11" s="48"/>
      <c r="F11" s="48"/>
      <c r="G11" s="49"/>
      <c r="H11" s="50"/>
      <c r="I11" s="50"/>
      <c r="J11" s="50"/>
      <c r="K11" s="51"/>
      <c r="L11" s="52"/>
      <c r="M11" s="27"/>
      <c r="N11" s="57"/>
      <c r="O11" s="58"/>
      <c r="P11" s="59"/>
      <c r="Q11" s="58"/>
      <c r="R11" s="60"/>
      <c r="S11" s="27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t="s">
        <v>90</v>
      </c>
      <c r="AI11" s="32"/>
      <c r="AJ11" s="32">
        <v>5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ht="15" x14ac:dyDescent="0.25">
      <c r="A12" s="61">
        <v>4</v>
      </c>
      <c r="B12" s="56"/>
      <c r="C12" s="47"/>
      <c r="D12" s="48"/>
      <c r="E12" s="48"/>
      <c r="F12" s="48"/>
      <c r="G12" s="49"/>
      <c r="H12" s="62"/>
      <c r="I12" s="87"/>
      <c r="J12" s="87"/>
      <c r="K12" s="51"/>
      <c r="L12" s="52"/>
      <c r="M12" s="27"/>
      <c r="N12" s="137" t="s">
        <v>183</v>
      </c>
      <c r="O12" s="138"/>
      <c r="P12" s="138"/>
      <c r="Q12" s="138"/>
      <c r="R12" s="138"/>
      <c r="S12" s="27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t="s">
        <v>91</v>
      </c>
      <c r="AI12" s="32"/>
      <c r="AJ12" s="32">
        <v>7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15" x14ac:dyDescent="0.25">
      <c r="A13" s="55">
        <v>5</v>
      </c>
      <c r="B13" s="56"/>
      <c r="C13" s="47"/>
      <c r="D13" s="48"/>
      <c r="E13" s="48"/>
      <c r="F13" s="48"/>
      <c r="G13" s="49"/>
      <c r="H13" s="62"/>
      <c r="I13" s="88"/>
      <c r="J13" s="88"/>
      <c r="K13" s="63"/>
      <c r="L13" s="52"/>
      <c r="M13" s="27"/>
      <c r="N13" s="107" t="s">
        <v>92</v>
      </c>
      <c r="O13" s="108"/>
      <c r="P13" s="108"/>
      <c r="Q13" s="108"/>
      <c r="R13" s="108"/>
      <c r="S13" s="27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t="s">
        <v>93</v>
      </c>
      <c r="AI13" s="32"/>
      <c r="AJ13" s="32">
        <v>9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x14ac:dyDescent="0.2">
      <c r="A14" s="46">
        <v>6</v>
      </c>
      <c r="B14" s="56"/>
      <c r="C14" s="47"/>
      <c r="D14" s="48"/>
      <c r="E14" s="48"/>
      <c r="F14" s="48"/>
      <c r="G14" s="49"/>
      <c r="H14" s="62"/>
      <c r="I14" s="87"/>
      <c r="J14" s="87"/>
      <c r="K14" s="51"/>
      <c r="L14" s="52"/>
      <c r="M14" s="27"/>
      <c r="N14" s="64" t="s">
        <v>94</v>
      </c>
      <c r="O14" s="27"/>
      <c r="P14" s="27"/>
      <c r="Q14" s="27"/>
      <c r="R14" s="27"/>
      <c r="S14" s="27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t="s">
        <v>95</v>
      </c>
      <c r="AI14" s="32"/>
      <c r="AJ14" s="32">
        <v>13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x14ac:dyDescent="0.2">
      <c r="A15" s="65">
        <v>7</v>
      </c>
      <c r="B15" s="66"/>
      <c r="C15" s="47"/>
      <c r="D15" s="48"/>
      <c r="E15" s="48"/>
      <c r="F15" s="48"/>
      <c r="G15" s="49"/>
      <c r="H15" s="62"/>
      <c r="I15" s="87"/>
      <c r="J15" s="87"/>
      <c r="K15" s="51"/>
      <c r="L15" s="67"/>
      <c r="M15" s="27"/>
      <c r="N15" s="64" t="s">
        <v>96</v>
      </c>
      <c r="O15" s="27"/>
      <c r="P15" s="68"/>
      <c r="Q15" s="27"/>
      <c r="R15" s="27"/>
      <c r="S15" s="27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t="s">
        <v>97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x14ac:dyDescent="0.2">
      <c r="A16" s="61">
        <v>8</v>
      </c>
      <c r="B16" s="56"/>
      <c r="C16" s="47"/>
      <c r="D16" s="48"/>
      <c r="E16" s="48"/>
      <c r="F16" s="48"/>
      <c r="G16" s="49"/>
      <c r="H16" s="62"/>
      <c r="I16" s="88"/>
      <c r="J16" s="88"/>
      <c r="K16" s="63"/>
      <c r="L16" s="52"/>
      <c r="M16" s="27"/>
      <c r="N16" s="69" t="s">
        <v>98</v>
      </c>
      <c r="O16" s="27"/>
      <c r="P16" s="27"/>
      <c r="Q16" s="27"/>
      <c r="R16" s="27"/>
      <c r="S16" s="27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x14ac:dyDescent="0.2">
      <c r="A17" s="70">
        <v>9</v>
      </c>
      <c r="B17" s="66"/>
      <c r="C17" s="47"/>
      <c r="D17" s="48"/>
      <c r="E17" s="48"/>
      <c r="F17" s="48"/>
      <c r="G17" s="49"/>
      <c r="H17" s="62"/>
      <c r="I17" s="87"/>
      <c r="J17" s="87"/>
      <c r="K17" s="51"/>
      <c r="L17" s="67"/>
      <c r="M17" s="27"/>
      <c r="N17" s="69" t="s">
        <v>134</v>
      </c>
      <c r="O17" s="27"/>
      <c r="P17" s="27"/>
      <c r="Q17" s="27"/>
      <c r="R17" s="27"/>
      <c r="S17" s="27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x14ac:dyDescent="0.2">
      <c r="A18" s="61">
        <v>10</v>
      </c>
      <c r="B18" s="56"/>
      <c r="C18" s="47"/>
      <c r="D18" s="48"/>
      <c r="E18" s="48"/>
      <c r="F18" s="48"/>
      <c r="G18" s="49"/>
      <c r="H18" s="62"/>
      <c r="I18" s="87"/>
      <c r="J18" s="87"/>
      <c r="K18" s="51"/>
      <c r="L18" s="52"/>
      <c r="M18" s="27"/>
      <c r="N18" s="69" t="s">
        <v>99</v>
      </c>
      <c r="O18" s="27"/>
      <c r="P18" s="27"/>
      <c r="Q18" s="27"/>
      <c r="R18" s="27"/>
      <c r="S18" s="27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x14ac:dyDescent="0.2">
      <c r="A19" s="70">
        <v>11</v>
      </c>
      <c r="B19" s="66"/>
      <c r="C19" s="47"/>
      <c r="D19" s="48"/>
      <c r="E19" s="48"/>
      <c r="F19" s="48"/>
      <c r="G19" s="49"/>
      <c r="H19" s="62"/>
      <c r="I19" s="87"/>
      <c r="J19" s="87"/>
      <c r="K19" s="51"/>
      <c r="L19" s="67"/>
      <c r="M19" s="27"/>
      <c r="N19" s="69" t="s">
        <v>100</v>
      </c>
      <c r="O19" s="27"/>
      <c r="P19" s="27"/>
      <c r="Q19" s="27"/>
      <c r="R19" s="27"/>
      <c r="S19" s="27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x14ac:dyDescent="0.2">
      <c r="A20" s="61">
        <v>12</v>
      </c>
      <c r="B20" s="56"/>
      <c r="C20" s="47"/>
      <c r="D20" s="48"/>
      <c r="E20" s="48"/>
      <c r="F20" s="48"/>
      <c r="G20" s="49"/>
      <c r="H20" s="62"/>
      <c r="I20" s="88"/>
      <c r="J20" s="88"/>
      <c r="K20" s="63"/>
      <c r="L20" s="52"/>
      <c r="M20" s="27"/>
      <c r="N20" s="27"/>
      <c r="O20" s="27"/>
      <c r="P20" s="27"/>
      <c r="Q20" s="27"/>
      <c r="R20" s="27"/>
      <c r="S20" s="27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x14ac:dyDescent="0.2">
      <c r="A21" s="61">
        <v>13</v>
      </c>
      <c r="B21" s="56"/>
      <c r="C21" s="47"/>
      <c r="D21" s="48"/>
      <c r="E21" s="48"/>
      <c r="F21" s="48"/>
      <c r="G21" s="49"/>
      <c r="H21" s="50"/>
      <c r="I21" s="50"/>
      <c r="J21" s="50"/>
      <c r="K21" s="51"/>
      <c r="L21" s="52"/>
      <c r="M21" s="27"/>
      <c r="N21" s="27"/>
      <c r="O21" s="27"/>
      <c r="P21" s="27"/>
      <c r="Q21" s="27"/>
      <c r="R21" s="27"/>
      <c r="S21" s="27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x14ac:dyDescent="0.2">
      <c r="A22" s="61">
        <v>14</v>
      </c>
      <c r="B22" s="56"/>
      <c r="C22" s="47"/>
      <c r="D22" s="48"/>
      <c r="E22" s="48"/>
      <c r="F22" s="48"/>
      <c r="G22" s="49"/>
      <c r="H22" s="49"/>
      <c r="I22" s="49"/>
      <c r="J22" s="49"/>
      <c r="K22" s="71"/>
      <c r="L22" s="52"/>
      <c r="M22" s="27"/>
      <c r="N22" s="27"/>
      <c r="O22" s="27"/>
      <c r="P22" s="27"/>
      <c r="Q22" s="27"/>
      <c r="R22" s="27"/>
      <c r="S22" s="27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x14ac:dyDescent="0.2">
      <c r="A23" s="61">
        <v>15</v>
      </c>
      <c r="B23" s="56"/>
      <c r="C23" s="47"/>
      <c r="D23" s="48"/>
      <c r="E23" s="48"/>
      <c r="F23" s="48"/>
      <c r="G23" s="49"/>
      <c r="H23" s="50"/>
      <c r="I23" s="50"/>
      <c r="J23" s="50"/>
      <c r="K23" s="51"/>
      <c r="L23" s="52"/>
      <c r="M23" s="27"/>
      <c r="N23" s="27"/>
      <c r="O23" s="27"/>
      <c r="P23" s="27"/>
      <c r="Q23" s="27"/>
      <c r="R23" s="27"/>
      <c r="S23" s="27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x14ac:dyDescent="0.2">
      <c r="A24" s="55">
        <v>16</v>
      </c>
      <c r="B24" s="52"/>
      <c r="C24" s="47"/>
      <c r="D24" s="48"/>
      <c r="E24" s="48"/>
      <c r="F24" s="48"/>
      <c r="G24" s="49"/>
      <c r="H24" s="50"/>
      <c r="I24" s="50"/>
      <c r="J24" s="50"/>
      <c r="K24" s="51"/>
      <c r="L24" s="52"/>
      <c r="M24" s="27"/>
      <c r="N24" s="27"/>
      <c r="O24" s="27"/>
      <c r="P24" s="27"/>
      <c r="Q24" s="27"/>
      <c r="R24" s="27"/>
      <c r="S24" s="27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x14ac:dyDescent="0.2">
      <c r="A25" s="46">
        <v>17</v>
      </c>
      <c r="B25" s="46"/>
      <c r="C25" s="47"/>
      <c r="D25" s="48"/>
      <c r="E25" s="48"/>
      <c r="F25" s="48"/>
      <c r="G25" s="49"/>
      <c r="H25" s="50"/>
      <c r="I25" s="50"/>
      <c r="J25" s="50"/>
      <c r="K25" s="51"/>
      <c r="L25" s="52"/>
      <c r="M25" s="27"/>
      <c r="N25" s="27"/>
      <c r="O25" s="27"/>
      <c r="P25" s="27"/>
      <c r="Q25" s="27"/>
      <c r="R25" s="27"/>
      <c r="S25" s="27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x14ac:dyDescent="0.2">
      <c r="A26" s="53">
        <v>18</v>
      </c>
      <c r="B26" s="46"/>
      <c r="C26" s="47"/>
      <c r="D26" s="48"/>
      <c r="E26" s="48"/>
      <c r="F26" s="48"/>
      <c r="G26" s="49"/>
      <c r="H26" s="50"/>
      <c r="I26" s="50"/>
      <c r="J26" s="50"/>
      <c r="K26" s="51"/>
      <c r="L26" s="52"/>
      <c r="M26" s="27"/>
      <c r="N26" s="27"/>
      <c r="O26" s="27"/>
      <c r="P26" s="27"/>
      <c r="Q26" s="27"/>
      <c r="R26" s="27"/>
      <c r="S26" s="27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x14ac:dyDescent="0.2">
      <c r="A27" s="55">
        <v>19</v>
      </c>
      <c r="B27" s="56"/>
      <c r="C27" s="47"/>
      <c r="D27" s="48"/>
      <c r="E27" s="48"/>
      <c r="F27" s="48"/>
      <c r="G27" s="49"/>
      <c r="H27" s="50"/>
      <c r="I27" s="50"/>
      <c r="J27" s="50"/>
      <c r="K27" s="51"/>
      <c r="L27" s="52"/>
      <c r="M27" s="27"/>
      <c r="N27" s="27"/>
      <c r="O27" s="27"/>
      <c r="P27" s="27"/>
      <c r="Q27" s="27"/>
      <c r="R27" s="27"/>
      <c r="S27" s="27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x14ac:dyDescent="0.2">
      <c r="A28" s="61">
        <v>20</v>
      </c>
      <c r="B28" s="56"/>
      <c r="C28" s="47"/>
      <c r="D28" s="47"/>
      <c r="E28" s="47"/>
      <c r="F28" s="47"/>
      <c r="G28" s="62"/>
      <c r="H28" s="62"/>
      <c r="I28" s="87"/>
      <c r="J28" s="87"/>
      <c r="K28" s="51"/>
      <c r="L28" s="52"/>
      <c r="M28" s="27"/>
      <c r="N28" s="27"/>
      <c r="O28" s="27"/>
      <c r="P28" s="27"/>
      <c r="Q28" s="27"/>
      <c r="R28" s="27"/>
      <c r="S28" s="27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x14ac:dyDescent="0.2">
      <c r="A29" s="61">
        <v>21</v>
      </c>
      <c r="B29" s="56"/>
      <c r="C29" s="47"/>
      <c r="D29" s="48"/>
      <c r="E29" s="48"/>
      <c r="F29" s="48"/>
      <c r="G29" s="49"/>
      <c r="H29" s="50"/>
      <c r="I29" s="50"/>
      <c r="J29" s="50"/>
      <c r="K29" s="51"/>
      <c r="L29" s="52"/>
      <c r="M29" s="27"/>
      <c r="N29" s="27"/>
      <c r="O29" s="27"/>
      <c r="P29" s="27"/>
      <c r="Q29" s="27"/>
      <c r="R29" s="27"/>
      <c r="S29" s="27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x14ac:dyDescent="0.2">
      <c r="A30" s="55">
        <v>22</v>
      </c>
      <c r="B30" s="52"/>
      <c r="C30" s="47"/>
      <c r="D30" s="48"/>
      <c r="E30" s="48"/>
      <c r="F30" s="48"/>
      <c r="G30" s="49"/>
      <c r="H30" s="50"/>
      <c r="I30" s="50"/>
      <c r="J30" s="50"/>
      <c r="K30" s="51"/>
      <c r="L30" s="52"/>
      <c r="M30" s="27"/>
      <c r="N30" s="27"/>
      <c r="O30" s="27"/>
      <c r="P30" s="27"/>
      <c r="Q30" s="27"/>
      <c r="R30" s="27"/>
      <c r="S30" s="27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50" x14ac:dyDescent="0.2">
      <c r="A31" s="46">
        <v>23</v>
      </c>
      <c r="B31" s="46"/>
      <c r="C31" s="47"/>
      <c r="D31" s="48"/>
      <c r="E31" s="48"/>
      <c r="F31" s="48"/>
      <c r="G31" s="49"/>
      <c r="H31" s="50"/>
      <c r="I31" s="50"/>
      <c r="J31" s="50"/>
      <c r="K31" s="51"/>
      <c r="L31" s="52"/>
      <c r="M31" s="27"/>
      <c r="N31" s="27"/>
      <c r="O31" s="27"/>
      <c r="P31" s="27"/>
      <c r="Q31" s="27"/>
      <c r="R31" s="27"/>
      <c r="S31" s="27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x14ac:dyDescent="0.2">
      <c r="A32" s="53">
        <v>24</v>
      </c>
      <c r="B32" s="46"/>
      <c r="C32" s="47"/>
      <c r="D32" s="48"/>
      <c r="E32" s="48"/>
      <c r="F32" s="48"/>
      <c r="G32" s="49"/>
      <c r="H32" s="50"/>
      <c r="I32" s="50"/>
      <c r="J32" s="50"/>
      <c r="K32" s="51"/>
      <c r="L32" s="52"/>
      <c r="M32" s="27"/>
      <c r="N32" s="27"/>
      <c r="O32" s="27"/>
      <c r="P32" s="27"/>
      <c r="Q32" s="27"/>
      <c r="R32" s="27"/>
      <c r="S32" s="27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x14ac:dyDescent="0.2">
      <c r="A33" s="55">
        <v>25</v>
      </c>
      <c r="B33" s="56"/>
      <c r="C33" s="47"/>
      <c r="D33" s="48"/>
      <c r="E33" s="48"/>
      <c r="F33" s="48"/>
      <c r="G33" s="49"/>
      <c r="H33" s="50"/>
      <c r="I33" s="50"/>
      <c r="J33" s="50"/>
      <c r="K33" s="51"/>
      <c r="L33" s="52"/>
      <c r="M33" s="27"/>
      <c r="N33" s="27"/>
      <c r="O33" s="27"/>
      <c r="P33" s="27"/>
      <c r="Q33" s="27"/>
      <c r="R33" s="27"/>
      <c r="S33" s="27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x14ac:dyDescent="0.2">
      <c r="A34" s="61">
        <v>26</v>
      </c>
      <c r="B34" s="56"/>
      <c r="C34" s="47"/>
      <c r="D34" s="47"/>
      <c r="E34" s="47"/>
      <c r="F34" s="47"/>
      <c r="G34" s="62"/>
      <c r="H34" s="62"/>
      <c r="I34" s="87"/>
      <c r="J34" s="87"/>
      <c r="K34" s="51"/>
      <c r="L34" s="52"/>
      <c r="M34" s="27"/>
      <c r="N34" s="27"/>
      <c r="O34" s="27"/>
      <c r="P34" s="27"/>
      <c r="Q34" s="27"/>
      <c r="R34" s="27"/>
      <c r="S34" s="27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</sheetData>
  <mergeCells count="8">
    <mergeCell ref="N13:R13"/>
    <mergeCell ref="C4:E4"/>
    <mergeCell ref="F4:G4"/>
    <mergeCell ref="C1:G3"/>
    <mergeCell ref="H1:H3"/>
    <mergeCell ref="C5:H5"/>
    <mergeCell ref="C6:H6"/>
    <mergeCell ref="N12:R12"/>
  </mergeCells>
  <dataValidations count="5">
    <dataValidation type="list" allowBlank="1" showInputMessage="1" showErrorMessage="1" prompt="CHOISIR LA  CATEGORIE DE TOURNOI DANS LA LISTE" sqref="Q5">
      <formula1>TYPE</formula1>
    </dataValidation>
    <dataValidation type="list" allowBlank="1" showInputMessage="1" showErrorMessage="1" prompt="VEUILLEZ CHOISIR LE GENRE DU TOURNOI DANS LA LISTE" sqref="Q9">
      <formula1>GENRE</formula1>
    </dataValidation>
    <dataValidation type="list" allowBlank="1" showInputMessage="1" showErrorMessage="1" prompt="CHOISIR L'ANNEE DANS LA LISTE" sqref="Q6">
      <formula1>ANNEE</formula1>
    </dataValidation>
    <dataValidation allowBlank="1" showInputMessage="1" showErrorMessage="1" promptTitle="FORMAT DATE" prompt="SAISIR LE DATE DE DEBUT DE TOURNOI AU FORMAT jj/mm" sqref="Q7"/>
    <dataValidation allowBlank="1" showInputMessage="1" showErrorMessage="1" promptTitle="FORMAT DATE" prompt="SAISIR LE DATE DE FIN DE TOURNOI AU FORMAT jj/mm" sqref="Q8"/>
  </dataValidations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36"/>
  <sheetViews>
    <sheetView workbookViewId="0">
      <selection activeCell="C9" sqref="C9"/>
    </sheetView>
  </sheetViews>
  <sheetFormatPr baseColWidth="10" defaultRowHeight="12.75" x14ac:dyDescent="0.2"/>
  <cols>
    <col min="1" max="1" width="2.7109375" bestFit="1" customWidth="1"/>
    <col min="3" max="3" width="26.42578125" customWidth="1"/>
    <col min="4" max="4" width="22.140625" customWidth="1"/>
    <col min="5" max="5" width="28" customWidth="1"/>
    <col min="6" max="6" width="27" customWidth="1"/>
    <col min="7" max="7" width="11.85546875" customWidth="1"/>
  </cols>
  <sheetData>
    <row r="1" spans="1:9" x14ac:dyDescent="0.2">
      <c r="A1" s="27"/>
      <c r="B1" s="27"/>
      <c r="C1" s="114" t="str">
        <f>IF('LISTE ENGAGES'!Q3="",'LISTE ENGAGES'!P3,'LISTE ENGAGES'!Q3)</f>
        <v>APPELATION TOURNOI</v>
      </c>
      <c r="D1" s="115"/>
      <c r="E1" s="115"/>
      <c r="F1" s="116" t="str">
        <f>IF('LISTE ENGAGES'!Q10="",'LISTE ENGAGES'!P10,'LISTE ENGAGES'!Q10)</f>
        <v>ORGANISATEUR</v>
      </c>
      <c r="G1" s="27"/>
      <c r="H1" s="27"/>
      <c r="I1" s="27"/>
    </row>
    <row r="2" spans="1:9" x14ac:dyDescent="0.2">
      <c r="A2" s="27"/>
      <c r="B2" s="27"/>
      <c r="C2" s="115"/>
      <c r="D2" s="115"/>
      <c r="E2" s="115"/>
      <c r="F2" s="117"/>
      <c r="G2" s="27"/>
      <c r="H2" s="27"/>
      <c r="I2" s="27"/>
    </row>
    <row r="3" spans="1:9" x14ac:dyDescent="0.2">
      <c r="A3" s="27"/>
      <c r="B3" s="27"/>
      <c r="C3" s="115"/>
      <c r="D3" s="115"/>
      <c r="E3" s="115"/>
      <c r="F3" s="117"/>
      <c r="G3" s="27"/>
      <c r="H3" s="27"/>
      <c r="I3" s="27"/>
    </row>
    <row r="4" spans="1:9" x14ac:dyDescent="0.2">
      <c r="A4" s="27"/>
      <c r="B4" s="27"/>
      <c r="C4" s="116" t="str">
        <f>IF('LISTE ENGAGES'!Q4="",'LISTE ENGAGES'!P4,'LISTE ENGAGES'!Q4)</f>
        <v>LIEU</v>
      </c>
      <c r="D4" s="117"/>
      <c r="E4" s="41" t="str">
        <f>IF('LISTE ENGAGES'!Q6="","DATE",CONCATENATE('LISTE ENGAGES'!Q7,"-",'LISTE ENGAGES'!Q8,"/",'LISTE ENGAGES'!Q9))</f>
        <v>DATE</v>
      </c>
      <c r="F4" s="42" t="str">
        <f>IF('LISTE ENGAGES'!Q9="",'LISTE ENGAGES'!P9,'LISTE ENGAGES'!Q9)</f>
        <v>GENRE</v>
      </c>
      <c r="G4" s="27"/>
      <c r="H4" s="27"/>
      <c r="I4" s="27"/>
    </row>
    <row r="5" spans="1:9" ht="15" x14ac:dyDescent="0.2">
      <c r="A5" s="27"/>
      <c r="B5" s="27"/>
      <c r="C5" s="114" t="str">
        <f>IF('LISTE ENGAGES'!Q5="",'LISTE ENGAGES'!P5,'LISTE ENGAGES'!Q5)</f>
        <v>TYPE</v>
      </c>
      <c r="D5" s="115"/>
      <c r="E5" s="115"/>
      <c r="F5" s="115"/>
      <c r="G5" s="27"/>
      <c r="H5" s="27"/>
      <c r="I5" s="27"/>
    </row>
    <row r="6" spans="1:9" x14ac:dyDescent="0.2">
      <c r="A6" s="27"/>
      <c r="B6" s="27"/>
      <c r="C6" s="118" t="s">
        <v>131</v>
      </c>
      <c r="D6" s="117"/>
      <c r="E6" s="117"/>
      <c r="F6" s="117"/>
      <c r="G6" s="27"/>
      <c r="H6" s="27"/>
      <c r="I6" s="27"/>
    </row>
    <row r="7" spans="1:9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45" t="s">
        <v>78</v>
      </c>
      <c r="B8" s="45"/>
      <c r="C8" s="45" t="s">
        <v>79</v>
      </c>
      <c r="D8" s="45" t="s">
        <v>80</v>
      </c>
      <c r="E8" s="45" t="s">
        <v>79</v>
      </c>
      <c r="F8" s="45" t="s">
        <v>80</v>
      </c>
      <c r="G8" s="45" t="s">
        <v>81</v>
      </c>
      <c r="H8" s="45" t="s">
        <v>82</v>
      </c>
      <c r="I8" s="27"/>
    </row>
    <row r="9" spans="1:9" x14ac:dyDescent="0.2">
      <c r="A9" s="46">
        <v>1</v>
      </c>
      <c r="B9" s="46"/>
      <c r="C9" s="47"/>
      <c r="D9" s="47"/>
      <c r="E9" s="62"/>
      <c r="F9" s="50"/>
      <c r="G9" s="51"/>
      <c r="H9" s="52"/>
      <c r="I9" s="27"/>
    </row>
    <row r="10" spans="1:9" x14ac:dyDescent="0.2">
      <c r="A10" s="53">
        <v>2</v>
      </c>
      <c r="B10" s="46"/>
      <c r="C10" s="47"/>
      <c r="D10" s="47"/>
      <c r="E10" s="62"/>
      <c r="F10" s="50"/>
      <c r="G10" s="51"/>
      <c r="H10" s="52"/>
      <c r="I10" s="27"/>
    </row>
    <row r="11" spans="1:9" x14ac:dyDescent="0.2">
      <c r="A11" s="55">
        <v>3</v>
      </c>
      <c r="B11" s="56"/>
      <c r="C11" s="47"/>
      <c r="D11" s="47"/>
      <c r="E11" s="62"/>
      <c r="F11" s="50"/>
      <c r="G11" s="51"/>
      <c r="H11" s="52"/>
      <c r="I11" s="27"/>
    </row>
    <row r="12" spans="1:9" x14ac:dyDescent="0.2">
      <c r="A12" s="61">
        <v>4</v>
      </c>
      <c r="B12" s="56"/>
      <c r="C12" s="47"/>
      <c r="D12" s="47"/>
      <c r="E12" s="62"/>
      <c r="F12" s="62"/>
      <c r="G12" s="51"/>
      <c r="H12" s="52"/>
      <c r="I12" s="27"/>
    </row>
    <row r="13" spans="1:9" x14ac:dyDescent="0.2">
      <c r="A13" s="55">
        <v>5</v>
      </c>
      <c r="B13" s="56"/>
      <c r="C13" s="47"/>
      <c r="D13" s="47"/>
      <c r="E13" s="62"/>
      <c r="F13" s="62"/>
      <c r="G13" s="63"/>
      <c r="H13" s="52"/>
      <c r="I13" s="27"/>
    </row>
    <row r="14" spans="1:9" x14ac:dyDescent="0.2">
      <c r="A14" s="46">
        <v>6</v>
      </c>
      <c r="B14" s="56"/>
      <c r="C14" s="47"/>
      <c r="D14" s="47"/>
      <c r="E14" s="62"/>
      <c r="F14" s="62"/>
      <c r="G14" s="51"/>
      <c r="H14" s="52"/>
      <c r="I14" s="27"/>
    </row>
    <row r="15" spans="1:9" x14ac:dyDescent="0.2">
      <c r="A15" s="65">
        <v>7</v>
      </c>
      <c r="B15" s="56"/>
      <c r="C15" s="47"/>
      <c r="D15" s="47"/>
      <c r="E15" s="62"/>
      <c r="F15" s="62"/>
      <c r="G15" s="51"/>
      <c r="H15" s="67"/>
      <c r="I15" s="27"/>
    </row>
    <row r="16" spans="1:9" x14ac:dyDescent="0.2">
      <c r="A16" s="61">
        <v>8</v>
      </c>
      <c r="B16" s="56"/>
      <c r="C16" s="47"/>
      <c r="D16" s="47"/>
      <c r="E16" s="62"/>
      <c r="F16" s="62"/>
      <c r="G16" s="63"/>
      <c r="H16" s="52"/>
      <c r="I16" s="27"/>
    </row>
    <row r="17" spans="1:9" x14ac:dyDescent="0.2">
      <c r="A17" s="70">
        <v>9</v>
      </c>
      <c r="B17" s="56"/>
      <c r="C17" s="47"/>
      <c r="D17" s="47"/>
      <c r="E17" s="62"/>
      <c r="F17" s="62"/>
      <c r="G17" s="51"/>
      <c r="H17" s="67"/>
      <c r="I17" s="27"/>
    </row>
    <row r="18" spans="1:9" x14ac:dyDescent="0.2">
      <c r="A18" s="61">
        <v>10</v>
      </c>
      <c r="B18" s="56"/>
      <c r="C18" s="47"/>
      <c r="D18" s="47"/>
      <c r="E18" s="62"/>
      <c r="F18" s="62"/>
      <c r="G18" s="51"/>
      <c r="H18" s="52"/>
      <c r="I18" s="27"/>
    </row>
    <row r="19" spans="1:9" x14ac:dyDescent="0.2">
      <c r="A19" s="70">
        <v>11</v>
      </c>
      <c r="B19" s="56"/>
      <c r="C19" s="47"/>
      <c r="D19" s="47"/>
      <c r="E19" s="62"/>
      <c r="F19" s="62"/>
      <c r="G19" s="51"/>
      <c r="H19" s="67"/>
      <c r="I19" s="27"/>
    </row>
    <row r="20" spans="1:9" x14ac:dyDescent="0.2">
      <c r="A20" s="61">
        <v>12</v>
      </c>
      <c r="B20" s="56"/>
      <c r="C20" s="47"/>
      <c r="D20" s="47"/>
      <c r="E20" s="62"/>
      <c r="F20" s="62"/>
      <c r="G20" s="63"/>
      <c r="H20" s="52"/>
      <c r="I20" s="27"/>
    </row>
    <row r="21" spans="1:9" x14ac:dyDescent="0.2">
      <c r="A21" s="61">
        <v>13</v>
      </c>
      <c r="B21" s="56"/>
      <c r="C21" s="47"/>
      <c r="D21" s="47"/>
      <c r="E21" s="62"/>
      <c r="F21" s="50"/>
      <c r="G21" s="51"/>
      <c r="H21" s="52"/>
      <c r="I21" s="27"/>
    </row>
    <row r="22" spans="1:9" x14ac:dyDescent="0.2">
      <c r="A22" s="61">
        <v>14</v>
      </c>
      <c r="B22" s="56"/>
      <c r="C22" s="47"/>
      <c r="D22" s="47"/>
      <c r="E22" s="62"/>
      <c r="F22" s="49"/>
      <c r="G22" s="71"/>
      <c r="H22" s="52"/>
      <c r="I22" s="27"/>
    </row>
    <row r="23" spans="1:9" x14ac:dyDescent="0.2">
      <c r="A23" s="61">
        <v>15</v>
      </c>
      <c r="B23" s="56"/>
      <c r="C23" s="47"/>
      <c r="D23" s="47"/>
      <c r="E23" s="62"/>
      <c r="F23" s="50"/>
      <c r="G23" s="51"/>
      <c r="H23" s="52"/>
      <c r="I23" s="27"/>
    </row>
    <row r="24" spans="1:9" x14ac:dyDescent="0.2">
      <c r="A24" s="55">
        <v>16</v>
      </c>
      <c r="B24" s="52"/>
      <c r="C24" s="47"/>
      <c r="D24" s="47"/>
      <c r="E24" s="62"/>
      <c r="F24" s="87"/>
      <c r="G24" s="51"/>
      <c r="H24" s="52"/>
      <c r="I24" s="27"/>
    </row>
    <row r="25" spans="1:9" x14ac:dyDescent="0.2">
      <c r="A25" s="27"/>
    </row>
    <row r="26" spans="1:9" x14ac:dyDescent="0.2">
      <c r="A26" s="27"/>
    </row>
    <row r="27" spans="1:9" x14ac:dyDescent="0.2">
      <c r="A27" s="27"/>
    </row>
    <row r="28" spans="1:9" x14ac:dyDescent="0.2">
      <c r="A28" s="27"/>
    </row>
    <row r="29" spans="1:9" x14ac:dyDescent="0.2">
      <c r="A29" s="27"/>
    </row>
    <row r="30" spans="1:9" x14ac:dyDescent="0.2">
      <c r="A30" s="27"/>
    </row>
    <row r="31" spans="1:9" x14ac:dyDescent="0.2">
      <c r="A31" s="27"/>
    </row>
    <row r="32" spans="1:9" x14ac:dyDescent="0.2">
      <c r="A32" s="27"/>
    </row>
    <row r="33" spans="1:9" x14ac:dyDescent="0.2">
      <c r="A33" s="27"/>
    </row>
    <row r="34" spans="1:9" x14ac:dyDescent="0.2">
      <c r="A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</sheetData>
  <mergeCells count="5">
    <mergeCell ref="C1:E3"/>
    <mergeCell ref="F1:F3"/>
    <mergeCell ref="C4:D4"/>
    <mergeCell ref="C5:F5"/>
    <mergeCell ref="C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U110"/>
  <sheetViews>
    <sheetView zoomScale="80" zoomScaleNormal="80" workbookViewId="0">
      <selection activeCell="K24" sqref="K24"/>
    </sheetView>
  </sheetViews>
  <sheetFormatPr baseColWidth="10" defaultRowHeight="12.75" x14ac:dyDescent="0.2"/>
  <cols>
    <col min="1" max="1" width="5.42578125" style="139" customWidth="1"/>
    <col min="2" max="2" width="13.5703125" style="139" customWidth="1"/>
    <col min="3" max="3" width="32.7109375" style="140" customWidth="1"/>
    <col min="4" max="4" width="6.28515625" style="139" customWidth="1"/>
    <col min="5" max="5" width="3.85546875" style="139" bestFit="1" customWidth="1"/>
    <col min="6" max="6" width="30.7109375" style="139" customWidth="1"/>
    <col min="7" max="7" width="6.42578125" style="139" customWidth="1"/>
    <col min="8" max="8" width="22.42578125" style="158" customWidth="1"/>
    <col min="9" max="9" width="31" style="139" customWidth="1"/>
    <col min="10" max="10" width="6.5703125" style="139" customWidth="1"/>
    <col min="11" max="11" width="6" style="139" bestFit="1" customWidth="1"/>
    <col min="12" max="12" width="30.85546875" style="139" customWidth="1"/>
    <col min="13" max="13" width="8.140625" style="139" customWidth="1"/>
    <col min="14" max="14" width="3.28515625" style="159" bestFit="1" customWidth="1"/>
    <col min="15" max="15" width="34.28515625" style="139" customWidth="1"/>
    <col min="16" max="16" width="5.7109375" style="139" customWidth="1"/>
    <col min="17" max="17" width="32.7109375" style="139" customWidth="1"/>
    <col min="18" max="18" width="5.85546875" style="139" customWidth="1"/>
    <col min="19" max="19" width="19" style="139" customWidth="1"/>
    <col min="20" max="20" width="25" style="139" customWidth="1"/>
    <col min="21" max="16384" width="11.42578125" style="139"/>
  </cols>
  <sheetData>
    <row r="1" spans="1:19" ht="13.5" thickBot="1" x14ac:dyDescent="0.25">
      <c r="F1" s="141"/>
      <c r="G1" s="141"/>
      <c r="H1" s="142" t="str">
        <f>IF('LISTE ENGAGES'!Q3="",'LISTE ENGAGES'!P3,'LISTE ENGAGES'!Q3)</f>
        <v>APPELATION TOURNOI</v>
      </c>
      <c r="I1" s="143"/>
      <c r="J1" s="143"/>
      <c r="K1" s="143"/>
      <c r="L1" s="143"/>
      <c r="M1" s="143"/>
      <c r="N1" s="144"/>
      <c r="O1" s="145" t="str">
        <f>IF('LISTE ENGAGES'!Q10="",'LISTE ENGAGES'!P10,'LISTE ENGAGES'!Q10)</f>
        <v>ORGANISATEUR</v>
      </c>
      <c r="P1" s="141"/>
    </row>
    <row r="2" spans="1:19" ht="13.5" thickBot="1" x14ac:dyDescent="0.25">
      <c r="F2" s="141"/>
      <c r="G2" s="141"/>
      <c r="H2" s="143"/>
      <c r="I2" s="143"/>
      <c r="J2" s="143"/>
      <c r="K2" s="143"/>
      <c r="L2" s="143"/>
      <c r="M2" s="143"/>
      <c r="N2" s="144"/>
      <c r="O2" s="146"/>
      <c r="P2" s="141"/>
    </row>
    <row r="3" spans="1:19" ht="13.5" thickBot="1" x14ac:dyDescent="0.25">
      <c r="F3" s="141"/>
      <c r="G3" s="141"/>
      <c r="H3" s="143"/>
      <c r="I3" s="143"/>
      <c r="J3" s="143"/>
      <c r="K3" s="143"/>
      <c r="L3" s="143"/>
      <c r="M3" s="143"/>
      <c r="N3" s="144"/>
      <c r="O3" s="146"/>
      <c r="P3" s="141"/>
    </row>
    <row r="4" spans="1:19" ht="13.5" thickBot="1" x14ac:dyDescent="0.25">
      <c r="F4" s="141"/>
      <c r="G4" s="141"/>
      <c r="H4" s="147" t="str">
        <f>IF('LISTE ENGAGES'!Q4="",'LISTE ENGAGES'!P4,'LISTE ENGAGES'!Q4)</f>
        <v>LIEU</v>
      </c>
      <c r="I4" s="148"/>
      <c r="J4" s="148"/>
      <c r="K4" s="149" t="str">
        <f>IF('LISTE ENGAGES'!Q6="","DATE",CONCATENATE('LISTE ENGAGES'!Q7,"-",'LISTE ENGAGES'!Q8,"/",'LISTE ENGAGES'!Q9))</f>
        <v>DATE</v>
      </c>
      <c r="L4" s="148"/>
      <c r="M4" s="150" t="str">
        <f>IF('LISTE ENGAGES'!Q9="",'LISTE ENGAGES'!P9,'LISTE ENGAGES'!Q9)</f>
        <v>GENRE</v>
      </c>
      <c r="N4" s="151"/>
      <c r="O4" s="152"/>
      <c r="P4" s="141"/>
    </row>
    <row r="5" spans="1:19" ht="13.5" thickBot="1" x14ac:dyDescent="0.25">
      <c r="F5" s="141"/>
      <c r="G5" s="141"/>
      <c r="H5" s="142" t="str">
        <f>IF('LISTE ENGAGES'!Q5="",'LISTE ENGAGES'!P5,'LISTE ENGAGES'!Q5)</f>
        <v>TYPE</v>
      </c>
      <c r="I5" s="143"/>
      <c r="J5" s="143"/>
      <c r="K5" s="143"/>
      <c r="L5" s="143"/>
      <c r="M5" s="143"/>
      <c r="N5" s="144"/>
      <c r="O5" s="146"/>
      <c r="P5" s="141"/>
    </row>
    <row r="6" spans="1:19" ht="13.5" thickBot="1" x14ac:dyDescent="0.25">
      <c r="F6" s="141"/>
      <c r="G6" s="141"/>
      <c r="H6" s="153"/>
      <c r="I6" s="154"/>
      <c r="J6" s="154"/>
      <c r="K6" s="154"/>
      <c r="L6" s="154"/>
      <c r="M6" s="154"/>
      <c r="N6" s="154"/>
      <c r="O6" s="154"/>
      <c r="P6" s="141"/>
    </row>
    <row r="7" spans="1:19" ht="13.5" thickBot="1" x14ac:dyDescent="0.25">
      <c r="H7" s="155" t="s">
        <v>147</v>
      </c>
      <c r="I7" s="156"/>
      <c r="J7" s="156"/>
      <c r="K7" s="156"/>
      <c r="L7" s="156"/>
      <c r="M7" s="156"/>
      <c r="N7" s="156"/>
      <c r="O7" s="157"/>
    </row>
    <row r="11" spans="1:19" ht="13.5" thickBot="1" x14ac:dyDescent="0.25"/>
    <row r="12" spans="1:19" ht="13.5" thickBot="1" x14ac:dyDescent="0.25">
      <c r="C12" s="160" t="s">
        <v>0</v>
      </c>
      <c r="H12" s="160" t="s">
        <v>1</v>
      </c>
      <c r="L12" s="161" t="s">
        <v>2</v>
      </c>
      <c r="O12" s="162" t="s">
        <v>42</v>
      </c>
      <c r="Q12" s="162" t="s">
        <v>43</v>
      </c>
      <c r="S12" s="161" t="s">
        <v>148</v>
      </c>
    </row>
    <row r="13" spans="1:19" x14ac:dyDescent="0.2">
      <c r="A13" s="163"/>
      <c r="B13" s="163"/>
      <c r="C13" s="164"/>
      <c r="D13" s="163"/>
      <c r="E13" s="163"/>
      <c r="F13" s="163"/>
      <c r="G13" s="163"/>
      <c r="H13" s="165"/>
      <c r="I13" s="166"/>
      <c r="J13" s="166"/>
    </row>
    <row r="14" spans="1:19" x14ac:dyDescent="0.2">
      <c r="A14" s="163"/>
      <c r="B14" s="163"/>
      <c r="C14" s="164"/>
      <c r="D14" s="163"/>
      <c r="E14" s="163"/>
      <c r="F14" s="163"/>
      <c r="G14" s="163"/>
      <c r="H14" s="167"/>
      <c r="I14" s="168"/>
      <c r="J14" s="168"/>
    </row>
    <row r="15" spans="1:19" x14ac:dyDescent="0.2">
      <c r="A15" s="163"/>
      <c r="B15" s="163"/>
      <c r="C15" s="164"/>
      <c r="D15" s="163"/>
      <c r="E15" s="163"/>
      <c r="F15" s="163"/>
      <c r="G15" s="163"/>
      <c r="H15" s="169"/>
      <c r="I15" s="170"/>
      <c r="J15" s="170"/>
    </row>
    <row r="16" spans="1:19" ht="13.5" thickBot="1" x14ac:dyDescent="0.25">
      <c r="A16" s="163"/>
      <c r="B16" s="163"/>
      <c r="C16" s="164"/>
      <c r="D16" s="163"/>
      <c r="F16" s="139" t="str">
        <f>IF(C21=" / ","TS1",C21)</f>
        <v>TS1</v>
      </c>
      <c r="H16" s="139"/>
      <c r="J16" s="168"/>
    </row>
    <row r="17" spans="1:21" ht="13.5" thickBot="1" x14ac:dyDescent="0.25">
      <c r="A17" s="163"/>
      <c r="B17" s="163"/>
      <c r="C17" s="164"/>
      <c r="D17" s="163"/>
      <c r="F17" s="171"/>
      <c r="G17" s="172"/>
      <c r="H17" s="139" t="str">
        <f>IF(SCORE!J8="","",SCORE!J8)</f>
        <v/>
      </c>
      <c r="J17" s="168"/>
      <c r="L17" s="173"/>
    </row>
    <row r="18" spans="1:21" ht="13.5" thickBot="1" x14ac:dyDescent="0.25">
      <c r="A18" s="163"/>
      <c r="B18" s="163"/>
      <c r="C18" s="164"/>
      <c r="D18" s="163"/>
      <c r="F18" s="174" t="s">
        <v>22</v>
      </c>
      <c r="G18" s="175"/>
      <c r="H18" s="171" t="str">
        <f>CONCATENATE(SCORE!F8," / ",SCORE!F9," (",SCORE!G8,"-",,SCORE!G9,")","(",SCORE!H8,"-",SCORE!H9,")","(",SCORE!I8,"-",SCORE!I9,")")</f>
        <v>0 / 0 (-)(-)(-)</v>
      </c>
      <c r="J18" s="170"/>
      <c r="L18" s="173"/>
      <c r="O18" s="176" t="str">
        <f>IF(SCORE!N9="","",SCORE!N9)</f>
        <v/>
      </c>
    </row>
    <row r="19" spans="1:21" ht="15.75" thickBot="1" x14ac:dyDescent="0.25">
      <c r="A19" s="163"/>
      <c r="B19" s="177"/>
      <c r="C19" s="178"/>
      <c r="D19" s="163"/>
      <c r="F19" s="179"/>
      <c r="G19" s="172"/>
      <c r="H19" s="180"/>
      <c r="J19" s="168"/>
      <c r="L19" s="173"/>
      <c r="O19" s="181" t="s">
        <v>135</v>
      </c>
    </row>
    <row r="20" spans="1:21" ht="15.75" thickBot="1" x14ac:dyDescent="0.25">
      <c r="A20" s="163"/>
      <c r="B20" s="177"/>
      <c r="C20" s="182"/>
      <c r="D20" s="163"/>
      <c r="F20" s="183" t="str">
        <f>IF(C27=" / ","TS16",C27)</f>
        <v>TS16</v>
      </c>
      <c r="G20" s="166"/>
      <c r="H20" s="174" t="s">
        <v>24</v>
      </c>
      <c r="I20" s="184" t="str">
        <f>IF(SCORE!J16="","",SCORE!J16)</f>
        <v/>
      </c>
      <c r="J20" s="168"/>
      <c r="L20" s="173"/>
      <c r="O20" s="180"/>
    </row>
    <row r="21" spans="1:21" ht="13.5" thickBot="1" x14ac:dyDescent="0.25">
      <c r="A21" s="163"/>
      <c r="B21" s="177" t="s">
        <v>151</v>
      </c>
      <c r="C21" s="185" t="str">
        <f>CONCATENATE(EMARGEMENT!C9," / ",EMARGEMENT!E9)</f>
        <v xml:space="preserve"> / </v>
      </c>
      <c r="D21" s="163"/>
      <c r="F21" s="139" t="str">
        <f>IF(C23=" / ","TS8",C23)</f>
        <v>TS8</v>
      </c>
      <c r="G21" s="166"/>
      <c r="H21" s="180"/>
      <c r="I21" s="186" t="str">
        <f>CONCATENATE(SCORE!F16," / ",SCORE!F17," (",SCORE!G16,"-",,SCORE!G17,")","(",SCORE!H16,"-",SCORE!H17,")","(",SCORE!I16,"-",SCORE!I17,")")</f>
        <v>0 / 0 (-)(-)(-)</v>
      </c>
      <c r="J21" s="168"/>
      <c r="L21" s="173" t="s">
        <v>3</v>
      </c>
      <c r="O21" s="180"/>
    </row>
    <row r="22" spans="1:21" ht="14.25" x14ac:dyDescent="0.2">
      <c r="B22" s="187"/>
      <c r="C22" s="188"/>
      <c r="D22" s="166"/>
      <c r="F22" s="171"/>
      <c r="G22" s="172"/>
      <c r="H22" s="180"/>
      <c r="J22" s="168"/>
      <c r="K22" s="173">
        <v>1</v>
      </c>
      <c r="L22" s="189" t="str">
        <f>SCORE!N9</f>
        <v/>
      </c>
      <c r="O22" s="180"/>
    </row>
    <row r="23" spans="1:21" ht="13.5" thickBot="1" x14ac:dyDescent="0.25">
      <c r="B23" s="187" t="s">
        <v>152</v>
      </c>
      <c r="C23" s="185" t="str">
        <f>CONCATENATE(EMARGEMENT!C16," / ",EMARGEMENT!E16)</f>
        <v xml:space="preserve"> / </v>
      </c>
      <c r="D23" s="168"/>
      <c r="F23" s="174" t="s">
        <v>23</v>
      </c>
      <c r="G23" s="190"/>
      <c r="H23" s="179"/>
      <c r="J23" s="168"/>
      <c r="K23" s="173">
        <v>2</v>
      </c>
      <c r="L23" s="189" t="str">
        <f>SCORE!N10</f>
        <v/>
      </c>
      <c r="N23" s="191" t="s">
        <v>143</v>
      </c>
      <c r="O23" s="180"/>
      <c r="Q23" s="176" t="str">
        <f>SCORE!AK8</f>
        <v/>
      </c>
      <c r="U23" s="186"/>
    </row>
    <row r="24" spans="1:21" ht="15" thickBot="1" x14ac:dyDescent="0.25">
      <c r="B24" s="187"/>
      <c r="C24" s="188"/>
      <c r="D24" s="168"/>
      <c r="F24" s="192"/>
      <c r="G24" s="193"/>
      <c r="H24" s="139" t="str">
        <f>IF(SCORE!J12="","",SCORE!J12)</f>
        <v/>
      </c>
      <c r="J24" s="168"/>
      <c r="K24" s="173">
        <v>3</v>
      </c>
      <c r="L24" s="189" t="str">
        <f>SCORE!N11</f>
        <v/>
      </c>
      <c r="O24" s="180"/>
      <c r="P24" s="194"/>
      <c r="Q24" s="171" t="str">
        <f>IF(SCORE!AG8=AG9,"",CONCATENATE(SCORE!AG8," / ",SCORE!AG9," (",SCORE!AH8,"-",,SCORE!AH9,")","(",SCORE!AI8,"-",SCORE!AI9,")","(",SCORE!AJ8,"-",SCORE!AJ9,")"))</f>
        <v/>
      </c>
    </row>
    <row r="25" spans="1:21" x14ac:dyDescent="0.2">
      <c r="B25" s="187" t="s">
        <v>153</v>
      </c>
      <c r="C25" s="185" t="str">
        <f>CONCATENATE(EMARGEMENT!C17," / ",EMARGEMENT!E17)</f>
        <v xml:space="preserve"> / </v>
      </c>
      <c r="D25" s="168"/>
      <c r="F25" s="139" t="str">
        <f>IF(C25=" / ","TS9",C25)</f>
        <v>TS9</v>
      </c>
      <c r="G25" s="166"/>
      <c r="H25" s="186" t="str">
        <f>CONCATENATE(SCORE!F12," / ",SCORE!F13," (",SCORE!G12,"-",,SCORE!G13,")","(",SCORE!H12,"-",SCORE!H13,")","(",SCORE!I12,"-",SCORE!I13,")")</f>
        <v>0 / 0 (-)(-)(-)</v>
      </c>
      <c r="J25" s="166"/>
      <c r="K25" s="173">
        <v>4</v>
      </c>
      <c r="L25" s="189" t="str">
        <f>SCORE!N12</f>
        <v/>
      </c>
      <c r="O25" s="180"/>
      <c r="Q25" s="180"/>
    </row>
    <row r="26" spans="1:21" ht="15" thickBot="1" x14ac:dyDescent="0.25">
      <c r="B26" s="187"/>
      <c r="C26" s="188"/>
      <c r="D26" s="168"/>
      <c r="F26" s="139" t="str">
        <f>IF(SCORE!K8="","PMA1",SCORE!K8)</f>
        <v>PMA1</v>
      </c>
      <c r="G26" s="166"/>
      <c r="H26" s="139"/>
      <c r="J26" s="168"/>
      <c r="K26" s="173"/>
      <c r="L26" s="190"/>
      <c r="O26" s="180"/>
      <c r="Q26" s="180"/>
    </row>
    <row r="27" spans="1:21" ht="13.5" thickBot="1" x14ac:dyDescent="0.25">
      <c r="B27" s="187" t="s">
        <v>154</v>
      </c>
      <c r="C27" s="185" t="str">
        <f>CONCATENATE(EMARGEMENT!C24," / ",EMARGEMENT!E24)</f>
        <v xml:space="preserve"> / </v>
      </c>
      <c r="D27" s="168"/>
      <c r="F27" s="171"/>
      <c r="G27" s="172"/>
      <c r="H27" s="139" t="str">
        <f>IF(SCORE!J20="","",SCORE!J20)</f>
        <v/>
      </c>
      <c r="J27" s="170"/>
      <c r="L27" s="173"/>
      <c r="O27" s="180"/>
      <c r="Q27" s="180"/>
    </row>
    <row r="28" spans="1:21" ht="14.25" x14ac:dyDescent="0.2">
      <c r="B28" s="187"/>
      <c r="C28" s="188"/>
      <c r="D28" s="168"/>
      <c r="F28" s="174" t="s">
        <v>25</v>
      </c>
      <c r="G28" s="175"/>
      <c r="H28" s="171" t="str">
        <f>CONCATENATE(SCORE!F20," / ",SCORE!F21," (",SCORE!G20,"-",,SCORE!G21,")","(",SCORE!H20,"-",SCORE!H21,")","(",SCORE!I20,"-",SCORE!I21,")")</f>
        <v>0 / 0 (-)(-)(-)</v>
      </c>
      <c r="J28" s="168"/>
      <c r="L28" s="173"/>
      <c r="O28" s="180"/>
      <c r="Q28" s="180"/>
    </row>
    <row r="29" spans="1:21" ht="15" thickBot="1" x14ac:dyDescent="0.25">
      <c r="B29" s="187"/>
      <c r="C29" s="195"/>
      <c r="D29" s="168"/>
      <c r="F29" s="192"/>
      <c r="G29" s="172"/>
      <c r="H29" s="180"/>
      <c r="I29" s="184" t="str">
        <f>IF(SCORE!J24="","",SCORE!J24)</f>
        <v/>
      </c>
      <c r="J29" s="168"/>
      <c r="L29" s="173"/>
      <c r="O29" s="196" t="s">
        <v>136</v>
      </c>
      <c r="Q29" s="180"/>
    </row>
    <row r="30" spans="1:21" x14ac:dyDescent="0.2">
      <c r="B30" s="187"/>
      <c r="C30" s="167"/>
      <c r="D30" s="168"/>
      <c r="F30" s="139" t="str">
        <f>IF(SCORE!K12="","PMA2",SCORE!K12)</f>
        <v>PMA2</v>
      </c>
      <c r="G30" s="166"/>
      <c r="H30" s="174" t="s">
        <v>26</v>
      </c>
      <c r="I30" s="186" t="str">
        <f>CONCATENATE(SCORE!F24," / ",SCORE!F25," (",SCORE!G24,"-",,SCORE!G25,")","(",SCORE!H24,"-",SCORE!H25,")","(",SCORE!I24,"-",SCORE!I25,")")</f>
        <v>0 / 0 (-)(-)(-)</v>
      </c>
      <c r="J30" s="170"/>
      <c r="L30" s="173"/>
      <c r="O30" s="176" t="str">
        <f>IF(SCORE!N32="","",SCORE!N32)</f>
        <v/>
      </c>
      <c r="Q30" s="180"/>
    </row>
    <row r="31" spans="1:21" ht="13.5" thickBot="1" x14ac:dyDescent="0.25">
      <c r="B31" s="187"/>
      <c r="C31" s="167"/>
      <c r="D31" s="168"/>
      <c r="G31" s="166"/>
      <c r="H31" s="192"/>
      <c r="J31" s="168"/>
      <c r="L31" s="173"/>
      <c r="P31" s="197" t="s">
        <v>4</v>
      </c>
      <c r="Q31" s="180"/>
    </row>
    <row r="32" spans="1:21" ht="13.5" thickBot="1" x14ac:dyDescent="0.25">
      <c r="B32" s="187"/>
      <c r="C32" s="167"/>
      <c r="D32" s="168"/>
      <c r="H32" s="139" t="str">
        <f>IF(SCORE!K16="","PMA3",SCORE!K16)</f>
        <v>PMA3</v>
      </c>
      <c r="J32" s="168"/>
      <c r="L32" s="173"/>
      <c r="Q32" s="180"/>
      <c r="S32" s="176" t="str">
        <f>SCORE!AK27</f>
        <v/>
      </c>
    </row>
    <row r="33" spans="2:21" x14ac:dyDescent="0.2">
      <c r="B33" s="187"/>
      <c r="C33" s="167"/>
      <c r="D33" s="168"/>
      <c r="H33" s="139"/>
      <c r="J33" s="168"/>
      <c r="L33" s="173"/>
      <c r="Q33" s="180"/>
      <c r="R33" s="194"/>
      <c r="S33" s="171" t="str">
        <f>IF(SCORE!AG27=AG27,"",CONCATENATE(SCORE!AG27," / ",SCORE!AG28," (",SCORE!AH27,"-",,SCORE!AH28,")","(",SCORE!AI27,"-",SCORE!AI28,")","(",SCORE!AJ27,"-",SCORE!AJ28,")"))</f>
        <v/>
      </c>
    </row>
    <row r="34" spans="2:21" x14ac:dyDescent="0.2">
      <c r="B34" s="187"/>
      <c r="C34" s="198"/>
      <c r="D34" s="166"/>
      <c r="H34" s="139"/>
      <c r="J34" s="168"/>
      <c r="L34" s="173"/>
      <c r="Q34" s="180"/>
      <c r="S34" s="180"/>
    </row>
    <row r="35" spans="2:21" ht="13.5" thickBot="1" x14ac:dyDescent="0.25">
      <c r="B35" s="187"/>
      <c r="C35" s="167"/>
      <c r="D35" s="168"/>
      <c r="F35" s="139" t="str">
        <f>IF(C40=" / ","TS1",C40)</f>
        <v>TS1</v>
      </c>
      <c r="H35" s="139"/>
      <c r="J35" s="168"/>
      <c r="L35" s="173"/>
      <c r="Q35" s="180"/>
      <c r="S35" s="180"/>
    </row>
    <row r="36" spans="2:21" ht="13.5" thickBot="1" x14ac:dyDescent="0.25">
      <c r="B36" s="187"/>
      <c r="C36" s="167"/>
      <c r="D36" s="168"/>
      <c r="F36" s="171"/>
      <c r="G36" s="172"/>
      <c r="H36" s="139" t="str">
        <f>IF(SCORE!X8="","",SCORE!X8)</f>
        <v/>
      </c>
      <c r="J36" s="168"/>
      <c r="L36" s="173"/>
      <c r="P36" s="186"/>
      <c r="Q36" s="180"/>
      <c r="R36" s="166"/>
      <c r="S36" s="180"/>
      <c r="T36" s="166"/>
      <c r="U36" s="166"/>
    </row>
    <row r="37" spans="2:21" ht="13.5" thickBot="1" x14ac:dyDescent="0.25">
      <c r="B37" s="187"/>
      <c r="C37" s="167"/>
      <c r="D37" s="168"/>
      <c r="F37" s="174" t="s">
        <v>32</v>
      </c>
      <c r="G37" s="175"/>
      <c r="H37" s="171" t="str">
        <f>CONCATENATE(SCORE!T8," / ",SCORE!T9," (",SCORE!U8,"-",,SCORE!U9,")","(",SCORE!V8,"-",SCORE!V9,")","(",SCORE!W8,"-",SCORE!W9,")")</f>
        <v>0 / 0 (-)(-)(-)</v>
      </c>
      <c r="J37" s="166"/>
      <c r="L37" s="173"/>
      <c r="O37" s="199" t="str">
        <f>IF(SCORE!AB10="","",SCORE!AB10)</f>
        <v/>
      </c>
      <c r="P37" s="166"/>
      <c r="Q37" s="180"/>
      <c r="R37" s="166"/>
      <c r="S37" s="180"/>
      <c r="T37" s="166"/>
      <c r="U37" s="166"/>
    </row>
    <row r="38" spans="2:21" ht="15.75" thickBot="1" x14ac:dyDescent="0.25">
      <c r="B38" s="187"/>
      <c r="C38" s="178"/>
      <c r="D38" s="168"/>
      <c r="F38" s="192"/>
      <c r="G38" s="172"/>
      <c r="H38" s="180"/>
      <c r="J38" s="168"/>
      <c r="L38" s="173"/>
      <c r="O38" s="181" t="s">
        <v>137</v>
      </c>
      <c r="P38" s="166"/>
      <c r="Q38" s="180"/>
      <c r="S38" s="180"/>
    </row>
    <row r="39" spans="2:21" ht="15.75" thickBot="1" x14ac:dyDescent="0.25">
      <c r="B39" s="187"/>
      <c r="C39" s="182"/>
      <c r="D39" s="168"/>
      <c r="F39" s="183" t="str">
        <f>IF(C46=" / ","TS16",C46)</f>
        <v>TS16</v>
      </c>
      <c r="G39" s="166"/>
      <c r="H39" s="174" t="s">
        <v>34</v>
      </c>
      <c r="I39" s="184" t="str">
        <f>IF(SCORE!X16="","",SCORE!X16)</f>
        <v/>
      </c>
      <c r="J39" s="170"/>
      <c r="L39" s="173"/>
      <c r="O39" s="180"/>
      <c r="P39" s="166"/>
      <c r="Q39" s="180"/>
      <c r="S39" s="180"/>
    </row>
    <row r="40" spans="2:21" ht="13.5" thickBot="1" x14ac:dyDescent="0.25">
      <c r="B40" s="187" t="s">
        <v>155</v>
      </c>
      <c r="C40" s="185" t="str">
        <f>CONCATENATE(EMARGEMENT!C10," / ",EMARGEMENT!E10)</f>
        <v xml:space="preserve"> / </v>
      </c>
      <c r="D40" s="168"/>
      <c r="F40" s="139" t="str">
        <f>IF(C42=" / ","TS8",C42)</f>
        <v>TS8</v>
      </c>
      <c r="G40" s="166"/>
      <c r="H40" s="180"/>
      <c r="I40" s="193" t="str">
        <f>CONCATENATE(SCORE!T16," / ",SCORE!T17," (",SCORE!U16,"-",,SCORE!U17,")","(",SCORE!V16,"-",SCORE!V17,")","(",SCORE!W16,"-",SCORE!W17,")")</f>
        <v>0 / 0 (-)(-)(-)</v>
      </c>
      <c r="J40" s="168"/>
      <c r="K40" s="173"/>
      <c r="L40" s="190" t="s">
        <v>7</v>
      </c>
      <c r="O40" s="180"/>
      <c r="P40" s="166"/>
      <c r="Q40" s="180"/>
      <c r="S40" s="180"/>
    </row>
    <row r="41" spans="2:21" ht="14.25" x14ac:dyDescent="0.2">
      <c r="B41" s="187"/>
      <c r="C41" s="188"/>
      <c r="D41" s="168"/>
      <c r="F41" s="171"/>
      <c r="G41" s="172"/>
      <c r="H41" s="180"/>
      <c r="J41" s="168"/>
      <c r="K41" s="173">
        <v>1</v>
      </c>
      <c r="L41" s="189" t="str">
        <f>SCORE!AB9</f>
        <v/>
      </c>
      <c r="O41" s="180"/>
      <c r="P41" s="166"/>
      <c r="Q41" s="180"/>
      <c r="S41" s="180"/>
    </row>
    <row r="42" spans="2:21" ht="13.5" thickBot="1" x14ac:dyDescent="0.25">
      <c r="B42" s="187" t="s">
        <v>156</v>
      </c>
      <c r="C42" s="185" t="str">
        <f>CONCATENATE(EMARGEMENT!C15," / ",EMARGEMENT!E15)</f>
        <v xml:space="preserve"> / </v>
      </c>
      <c r="D42" s="168"/>
      <c r="F42" s="174" t="s">
        <v>33</v>
      </c>
      <c r="G42" s="190"/>
      <c r="H42" s="179"/>
      <c r="J42" s="170"/>
      <c r="K42" s="173">
        <v>2</v>
      </c>
      <c r="L42" s="189" t="str">
        <f>SCORE!AB10</f>
        <v/>
      </c>
      <c r="M42" s="200"/>
      <c r="N42" s="191" t="s">
        <v>144</v>
      </c>
      <c r="O42" s="180"/>
      <c r="P42" s="166"/>
      <c r="Q42" s="180"/>
      <c r="S42" s="180"/>
    </row>
    <row r="43" spans="2:21" ht="15" thickBot="1" x14ac:dyDescent="0.25">
      <c r="B43" s="187"/>
      <c r="C43" s="188"/>
      <c r="D43" s="168"/>
      <c r="F43" s="192"/>
      <c r="G43" s="193"/>
      <c r="H43" s="139" t="str">
        <f>IF(SCORE!X12="","",SCORE!X12)</f>
        <v/>
      </c>
      <c r="J43" s="168"/>
      <c r="K43" s="173">
        <v>3</v>
      </c>
      <c r="L43" s="189" t="str">
        <f>SCORE!AB11</f>
        <v/>
      </c>
      <c r="O43" s="180"/>
      <c r="P43" s="201"/>
      <c r="Q43" s="179"/>
      <c r="S43" s="180"/>
    </row>
    <row r="44" spans="2:21" x14ac:dyDescent="0.2">
      <c r="B44" s="187" t="s">
        <v>157</v>
      </c>
      <c r="C44" s="185" t="str">
        <f>CONCATENATE(EMARGEMENT!C18," / ",EMARGEMENT!E18)</f>
        <v xml:space="preserve"> / </v>
      </c>
      <c r="D44" s="168"/>
      <c r="F44" s="139" t="str">
        <f>IF(C44=" / ","TS9",C44)</f>
        <v>TS9</v>
      </c>
      <c r="G44" s="166"/>
      <c r="H44" s="172" t="str">
        <f>CONCATENATE(SCORE!T12," / ",SCORE!T13," (",SCORE!U12,"-",,SCORE!U13,")","(",SCORE!V12,"-",SCORE!V13,")","(",SCORE!W12,"-",SCORE!W13,")")</f>
        <v>0 / 0 (-)(-)(-)</v>
      </c>
      <c r="J44" s="168"/>
      <c r="K44" s="173">
        <v>4</v>
      </c>
      <c r="L44" s="189" t="str">
        <f>SCORE!AB12</f>
        <v/>
      </c>
      <c r="O44" s="180"/>
      <c r="Q44" s="183" t="str">
        <f>SCORE!AK12</f>
        <v/>
      </c>
      <c r="R44" s="166"/>
      <c r="S44" s="180"/>
    </row>
    <row r="45" spans="2:21" ht="15" thickBot="1" x14ac:dyDescent="0.25">
      <c r="B45" s="187"/>
      <c r="C45" s="188"/>
      <c r="D45" s="168"/>
      <c r="F45" s="139" t="str">
        <f>IF(SCORE!Y8="","PMB1",SCORE!Y8)</f>
        <v>PMB1</v>
      </c>
      <c r="G45" s="166"/>
      <c r="H45" s="139"/>
      <c r="J45" s="168"/>
      <c r="K45" s="173"/>
      <c r="L45" s="190"/>
      <c r="O45" s="180"/>
      <c r="Q45" s="172" t="str">
        <f>IF(SCORE!AG12=AG13,"",CONCATENATE(SCORE!AG12," / ",SCORE!AG13," (",SCORE!AH12,"-",,SCORE!AH13,")","(",SCORE!AI12,"-",SCORE!AI13,")","(",SCORE!AJ12,"-",SCORE!AJ13,")"))</f>
        <v/>
      </c>
      <c r="R45" s="166"/>
      <c r="S45" s="180"/>
    </row>
    <row r="46" spans="2:21" ht="13.5" thickBot="1" x14ac:dyDescent="0.25">
      <c r="B46" s="187" t="s">
        <v>158</v>
      </c>
      <c r="C46" s="185" t="str">
        <f>CONCATENATE(EMARGEMENT!C23," / ",EMARGEMENT!E23)</f>
        <v xml:space="preserve"> / </v>
      </c>
      <c r="D46" s="168"/>
      <c r="F46" s="171"/>
      <c r="G46" s="172"/>
      <c r="H46" s="139" t="str">
        <f>IF(SCORE!X20="","",SCORE!X20)</f>
        <v/>
      </c>
      <c r="J46" s="168"/>
      <c r="L46" s="173"/>
      <c r="M46" s="200"/>
      <c r="O46" s="180"/>
      <c r="Q46" s="166"/>
      <c r="R46" s="166"/>
      <c r="S46" s="180"/>
    </row>
    <row r="47" spans="2:21" ht="14.25" x14ac:dyDescent="0.2">
      <c r="B47" s="187"/>
      <c r="C47" s="188"/>
      <c r="D47" s="168"/>
      <c r="F47" s="174" t="s">
        <v>35</v>
      </c>
      <c r="G47" s="175"/>
      <c r="H47" s="171" t="str">
        <f>CONCATENATE(SCORE!T20," / ",SCORE!T21," (",SCORE!U20,"-",,SCORE!U21,")","(",SCORE!V20,"-",SCORE!V21,")","(",SCORE!W20,"-",SCORE!W21,")")</f>
        <v>0 / 0 (-)(-)(-)</v>
      </c>
      <c r="J47" s="168"/>
      <c r="L47" s="173"/>
      <c r="O47" s="180"/>
      <c r="R47" s="166"/>
      <c r="S47" s="180"/>
    </row>
    <row r="48" spans="2:21" ht="15" thickBot="1" x14ac:dyDescent="0.25">
      <c r="B48" s="187"/>
      <c r="C48" s="195"/>
      <c r="D48" s="168"/>
      <c r="F48" s="192"/>
      <c r="G48" s="172"/>
      <c r="H48" s="180"/>
      <c r="I48" s="184" t="str">
        <f>IF(SCORE!X24="","",SCORE!X24)</f>
        <v/>
      </c>
      <c r="J48" s="168"/>
      <c r="L48" s="173"/>
      <c r="O48" s="196" t="s">
        <v>138</v>
      </c>
      <c r="R48" s="166"/>
      <c r="S48" s="180"/>
    </row>
    <row r="49" spans="2:20" x14ac:dyDescent="0.2">
      <c r="B49" s="187"/>
      <c r="C49" s="167"/>
      <c r="D49" s="168"/>
      <c r="F49" s="139" t="str">
        <f>IF(SCORE!Y12="","PMB2",SCORE!Y12)</f>
        <v>PMB2</v>
      </c>
      <c r="G49" s="166"/>
      <c r="H49" s="174" t="s">
        <v>36</v>
      </c>
      <c r="I49" s="193" t="str">
        <f>CONCATENATE(SCORE!T24," / ",SCORE!T25," (",SCORE!U24,"-",,SCORE!U25,")","(",SCORE!V24,"-",SCORE!V25,")","(",SCORE!W24,"-",SCORE!W25,")")</f>
        <v>0 / 0 (-)(-)(-)</v>
      </c>
      <c r="J49" s="166"/>
      <c r="L49" s="173"/>
      <c r="O49" s="176" t="str">
        <f>IF(SCORE!AB31="","",SCORE!AB31)</f>
        <v/>
      </c>
      <c r="R49" s="166"/>
      <c r="S49" s="180"/>
    </row>
    <row r="50" spans="2:20" ht="13.5" thickBot="1" x14ac:dyDescent="0.25">
      <c r="B50" s="187"/>
      <c r="C50" s="167"/>
      <c r="D50" s="168"/>
      <c r="H50" s="192"/>
      <c r="J50" s="168"/>
      <c r="L50" s="173"/>
      <c r="M50" s="200"/>
      <c r="R50" s="197" t="s">
        <v>9</v>
      </c>
      <c r="S50" s="180"/>
      <c r="T50" s="199" t="str">
        <f>SCORE!AK44</f>
        <v/>
      </c>
    </row>
    <row r="51" spans="2:20" x14ac:dyDescent="0.2">
      <c r="B51" s="187"/>
      <c r="C51" s="167"/>
      <c r="D51" s="168"/>
      <c r="H51" s="139" t="str">
        <f>IF(SCORE!Y16="","PMB33",SCORE!Y16)</f>
        <v>PMB33</v>
      </c>
      <c r="J51" s="170"/>
      <c r="L51" s="173"/>
      <c r="R51" s="166"/>
      <c r="S51" s="180"/>
      <c r="T51" s="193" t="str">
        <f>IF(SCORE!AG44=AG44,"",CONCATENATE(SCORE!AG44," / ",SCORE!AG45," (",SCORE!AH44,"-",,SCORE!AH45,")","(",SCORE!AI44,"-",SCORE!AI45,")","(",SCORE!AJ44,"-",SCORE!AJ45,")"))</f>
        <v/>
      </c>
    </row>
    <row r="52" spans="2:20" x14ac:dyDescent="0.2">
      <c r="B52" s="187"/>
      <c r="C52" s="167"/>
      <c r="D52" s="168"/>
      <c r="H52" s="139"/>
      <c r="J52" s="168"/>
      <c r="K52" s="173"/>
      <c r="L52" s="190"/>
      <c r="R52" s="166"/>
      <c r="S52" s="180"/>
    </row>
    <row r="53" spans="2:20" x14ac:dyDescent="0.2">
      <c r="B53" s="187"/>
      <c r="C53" s="167"/>
      <c r="D53" s="168"/>
      <c r="H53" s="139"/>
      <c r="J53" s="168"/>
      <c r="L53" s="173"/>
      <c r="R53" s="166"/>
      <c r="S53" s="180"/>
    </row>
    <row r="54" spans="2:20" ht="13.5" thickBot="1" x14ac:dyDescent="0.25">
      <c r="B54" s="187"/>
      <c r="C54" s="167"/>
      <c r="D54" s="168"/>
      <c r="F54" s="139" t="str">
        <f>IF(C59=" / ","TS1",C59)</f>
        <v>TS1</v>
      </c>
      <c r="H54" s="139"/>
      <c r="J54" s="170"/>
      <c r="L54" s="173"/>
      <c r="M54" s="200"/>
      <c r="N54" s="191" t="s">
        <v>145</v>
      </c>
      <c r="O54" s="166"/>
      <c r="R54" s="166"/>
      <c r="S54" s="180"/>
    </row>
    <row r="55" spans="2:20" ht="13.5" thickBot="1" x14ac:dyDescent="0.25">
      <c r="B55" s="187"/>
      <c r="C55" s="167"/>
      <c r="D55" s="168"/>
      <c r="F55" s="171"/>
      <c r="G55" s="172"/>
      <c r="H55" s="139" t="str">
        <f>IF(SCORE!J30="","",SCORE!J30)</f>
        <v/>
      </c>
      <c r="J55" s="168"/>
      <c r="L55" s="173"/>
      <c r="O55" s="166"/>
      <c r="S55" s="180"/>
    </row>
    <row r="56" spans="2:20" ht="13.5" thickBot="1" x14ac:dyDescent="0.25">
      <c r="B56" s="187"/>
      <c r="C56" s="167"/>
      <c r="D56" s="168"/>
      <c r="F56" s="174" t="s">
        <v>27</v>
      </c>
      <c r="G56" s="175"/>
      <c r="H56" s="171" t="str">
        <f>CONCATENATE(SCORE!F30," / ",SCORE!F31," (",SCORE!G30,"-",,SCORE!G31,")","(",SCORE!H30,"-",SCORE!H31,")","(",SCORE!I30,"-",SCORE!I31,")")</f>
        <v>0 / 0 (-)(-)(-)</v>
      </c>
      <c r="J56" s="168"/>
      <c r="L56" s="173"/>
      <c r="O56" s="176" t="str">
        <f>IF(SCORE!N31="","",SCORE!N31)</f>
        <v/>
      </c>
      <c r="S56" s="180"/>
    </row>
    <row r="57" spans="2:20" ht="15.75" thickBot="1" x14ac:dyDescent="0.25">
      <c r="B57" s="187"/>
      <c r="C57" s="178"/>
      <c r="D57" s="168"/>
      <c r="F57" s="192"/>
      <c r="G57" s="172"/>
      <c r="H57" s="180"/>
      <c r="J57" s="168"/>
      <c r="L57" s="173"/>
      <c r="O57" s="181" t="s">
        <v>139</v>
      </c>
      <c r="P57" s="166"/>
      <c r="Q57" s="166"/>
      <c r="S57" s="180"/>
    </row>
    <row r="58" spans="2:20" ht="15.75" thickBot="1" x14ac:dyDescent="0.25">
      <c r="B58" s="187"/>
      <c r="C58" s="182"/>
      <c r="D58" s="168"/>
      <c r="F58" s="183" t="str">
        <f>IF(C65=" / ","TS16",C65)</f>
        <v>TS16</v>
      </c>
      <c r="G58" s="166"/>
      <c r="H58" s="174" t="s">
        <v>29</v>
      </c>
      <c r="I58" s="184" t="str">
        <f>IF(SCORE!J38="","",SCORE!J38)</f>
        <v/>
      </c>
      <c r="J58" s="168"/>
      <c r="L58" s="173"/>
      <c r="O58" s="180"/>
      <c r="P58" s="197" t="s">
        <v>5</v>
      </c>
      <c r="Q58" s="166"/>
      <c r="S58" s="180"/>
    </row>
    <row r="59" spans="2:20" ht="13.5" thickBot="1" x14ac:dyDescent="0.25">
      <c r="B59" s="187" t="s">
        <v>159</v>
      </c>
      <c r="C59" s="185" t="str">
        <f>CONCATENATE(EMARGEMENT!C11," / ",EMARGEMENT!E11)</f>
        <v xml:space="preserve"> / </v>
      </c>
      <c r="D59" s="168"/>
      <c r="F59" s="139" t="str">
        <f>IF(C61=" / ","TS8",C61)</f>
        <v>TS8</v>
      </c>
      <c r="G59" s="166"/>
      <c r="H59" s="180"/>
      <c r="I59" s="186" t="str">
        <f>CONCATENATE(SCORE!F38," / ",SCORE!F39," (",SCORE!G38,"-",,SCORE!G39,")","(",SCORE!H38,"-",SCORE!H39,")","(",SCORE!I38,"-",SCORE!I39,")")</f>
        <v>0 / 0 (-)(-)(-)</v>
      </c>
      <c r="J59" s="168"/>
      <c r="K59" s="173"/>
      <c r="L59" s="190" t="s">
        <v>10</v>
      </c>
      <c r="O59" s="180"/>
      <c r="P59" s="166"/>
      <c r="Q59" s="166"/>
      <c r="S59" s="180"/>
    </row>
    <row r="60" spans="2:20" ht="14.25" x14ac:dyDescent="0.2">
      <c r="B60" s="187"/>
      <c r="C60" s="188"/>
      <c r="D60" s="168"/>
      <c r="F60" s="171"/>
      <c r="G60" s="172"/>
      <c r="H60" s="180"/>
      <c r="J60" s="166"/>
      <c r="K60" s="173">
        <v>1</v>
      </c>
      <c r="L60" s="189" t="str">
        <f>SCORE!N31</f>
        <v/>
      </c>
      <c r="O60" s="180"/>
      <c r="P60" s="166"/>
      <c r="Q60" s="166"/>
      <c r="S60" s="180"/>
    </row>
    <row r="61" spans="2:20" ht="13.5" thickBot="1" x14ac:dyDescent="0.25">
      <c r="B61" s="187" t="s">
        <v>160</v>
      </c>
      <c r="C61" s="185" t="str">
        <f>CONCATENATE(EMARGEMENT!C14," / ",EMARGEMENT!E14)</f>
        <v xml:space="preserve"> / </v>
      </c>
      <c r="D61" s="168"/>
      <c r="F61" s="174" t="s">
        <v>28</v>
      </c>
      <c r="G61" s="190"/>
      <c r="H61" s="179"/>
      <c r="J61" s="166"/>
      <c r="K61" s="173">
        <v>2</v>
      </c>
      <c r="L61" s="189" t="str">
        <f>SCORE!N32</f>
        <v/>
      </c>
      <c r="O61" s="180"/>
      <c r="Q61" s="176" t="str">
        <f>SCORE!AK16</f>
        <v/>
      </c>
      <c r="S61" s="180"/>
    </row>
    <row r="62" spans="2:20" ht="15" thickBot="1" x14ac:dyDescent="0.25">
      <c r="B62" s="187"/>
      <c r="C62" s="188"/>
      <c r="D62" s="168"/>
      <c r="F62" s="192"/>
      <c r="G62" s="193"/>
      <c r="H62" s="139" t="str">
        <f>IF(SCORE!J34="","",SCORE!J34)</f>
        <v/>
      </c>
      <c r="J62" s="166"/>
      <c r="K62" s="173">
        <v>3</v>
      </c>
      <c r="L62" s="189" t="str">
        <f>SCORE!N33</f>
        <v/>
      </c>
      <c r="O62" s="180"/>
      <c r="P62" s="194"/>
      <c r="Q62" s="171" t="str">
        <f>IF(SCORE!AG16=AG16,"",CONCATENATE(SCORE!AG16," / ",SCORE!AG17," (",SCORE!AH16,"-",,SCORE!AH17,")","(",SCORE!AI16,"-",SCORE!AI17,")","(",SCORE!AJ16,"-",SCORE!AJ17,")"))</f>
        <v/>
      </c>
      <c r="S62" s="180"/>
    </row>
    <row r="63" spans="2:20" x14ac:dyDescent="0.2">
      <c r="B63" s="187" t="s">
        <v>161</v>
      </c>
      <c r="C63" s="185" t="str">
        <f>CONCATENATE(EMARGEMENT!C19," / ",EMARGEMENT!E19)</f>
        <v xml:space="preserve"> / </v>
      </c>
      <c r="D63" s="168"/>
      <c r="F63" s="139" t="str">
        <f>IF(C63=" / ","TS9",C63)</f>
        <v>TS9</v>
      </c>
      <c r="G63" s="166"/>
      <c r="H63" s="186" t="str">
        <f>CONCATENATE(SCORE!F34," / ",SCORE!F35," (",SCORE!G34,"-",,SCORE!G35,")","(",SCORE!H34,"-",SCORE!H35,")","(",SCORE!I34,"-",SCORE!I35,")")</f>
        <v>0 / 0 (-)(-)(-)</v>
      </c>
      <c r="J63" s="166"/>
      <c r="K63" s="173">
        <v>4</v>
      </c>
      <c r="L63" s="189" t="str">
        <f>SCORE!N34</f>
        <v/>
      </c>
      <c r="O63" s="180"/>
      <c r="P63" s="166"/>
      <c r="Q63" s="180"/>
      <c r="S63" s="180"/>
    </row>
    <row r="64" spans="2:20" ht="15" thickBot="1" x14ac:dyDescent="0.25">
      <c r="B64" s="187"/>
      <c r="C64" s="188"/>
      <c r="D64" s="168"/>
      <c r="F64" s="139" t="str">
        <f>IF(SCORE!K46="","PMC1",SCORE!K46)</f>
        <v>PMC1</v>
      </c>
      <c r="G64" s="166"/>
      <c r="H64" s="139"/>
      <c r="J64" s="166"/>
      <c r="L64" s="173"/>
      <c r="O64" s="180"/>
      <c r="Q64" s="180"/>
      <c r="S64" s="180"/>
    </row>
    <row r="65" spans="2:19" ht="13.5" thickBot="1" x14ac:dyDescent="0.25">
      <c r="B65" s="187" t="s">
        <v>162</v>
      </c>
      <c r="C65" s="185" t="str">
        <f>CONCATENATE(EMARGEMENT!C22," / ",EMARGEMENT!E22)</f>
        <v xml:space="preserve"> / </v>
      </c>
      <c r="D65" s="168"/>
      <c r="F65" s="171"/>
      <c r="G65" s="172"/>
      <c r="H65" s="139" t="str">
        <f>IF(SCORE!J42="","",SCORE!J42)</f>
        <v/>
      </c>
      <c r="J65" s="166"/>
      <c r="L65" s="173"/>
      <c r="O65" s="180"/>
      <c r="Q65" s="180"/>
      <c r="S65" s="180"/>
    </row>
    <row r="66" spans="2:19" ht="14.25" x14ac:dyDescent="0.2">
      <c r="B66" s="187"/>
      <c r="C66" s="188"/>
      <c r="D66" s="168"/>
      <c r="F66" s="174" t="s">
        <v>25</v>
      </c>
      <c r="G66" s="175"/>
      <c r="H66" s="171" t="str">
        <f>CONCATENATE(SCORE!F42," / ",SCORE!F43," (",SCORE!G42,"-",,SCORE!G43,")","(",SCORE!H42,"-",SCORE!H43,")","(",SCORE!I42,"-",SCORE!I43,")")</f>
        <v>0 / 0 (-)(-)(-)</v>
      </c>
      <c r="J66" s="166"/>
      <c r="L66" s="173"/>
      <c r="O66" s="180"/>
      <c r="Q66" s="180"/>
      <c r="S66" s="180"/>
    </row>
    <row r="67" spans="2:19" ht="15" thickBot="1" x14ac:dyDescent="0.25">
      <c r="B67" s="187"/>
      <c r="C67" s="195"/>
      <c r="F67" s="192"/>
      <c r="G67" s="172"/>
      <c r="H67" s="180"/>
      <c r="I67" s="139" t="str">
        <f>IF(SCORE!J46="","",SCORE!J46)</f>
        <v/>
      </c>
      <c r="J67" s="166"/>
      <c r="L67" s="173"/>
      <c r="O67" s="196" t="s">
        <v>140</v>
      </c>
      <c r="Q67" s="180"/>
      <c r="R67" s="166"/>
      <c r="S67" s="180"/>
    </row>
    <row r="68" spans="2:19" x14ac:dyDescent="0.2">
      <c r="B68" s="202"/>
      <c r="C68" s="198"/>
      <c r="D68" s="166"/>
      <c r="F68" s="139" t="str">
        <f>IF(SCORE!K34="","PMC2",SCORE!K34)</f>
        <v>PMC2</v>
      </c>
      <c r="G68" s="166"/>
      <c r="H68" s="174" t="s">
        <v>31</v>
      </c>
      <c r="I68" s="186" t="str">
        <f>CONCATENATE(SCORE!F46," / ",SCORE!F47," (",SCORE!G46,"-",,SCORE!G47,")","(",SCORE!H46,"-",SCORE!H47,")","(",SCORE!I46,"-",SCORE!I47,")")</f>
        <v>0 / 0 (-)(-)(-)</v>
      </c>
      <c r="J68" s="166"/>
      <c r="L68" s="173"/>
      <c r="O68" s="176" t="str">
        <f>IF(SCORE!N10="","",SCORE!N10)</f>
        <v/>
      </c>
      <c r="Q68" s="180"/>
      <c r="R68" s="166"/>
      <c r="S68" s="180"/>
    </row>
    <row r="69" spans="2:19" ht="13.5" thickBot="1" x14ac:dyDescent="0.25">
      <c r="B69" s="202"/>
      <c r="C69" s="167"/>
      <c r="D69" s="168"/>
      <c r="H69" s="192"/>
      <c r="J69" s="166"/>
      <c r="L69" s="173"/>
      <c r="Q69" s="180"/>
      <c r="R69" s="166"/>
      <c r="S69" s="180"/>
    </row>
    <row r="70" spans="2:19" ht="13.5" thickBot="1" x14ac:dyDescent="0.25">
      <c r="B70" s="202"/>
      <c r="C70" s="167"/>
      <c r="D70" s="168"/>
      <c r="H70" s="139" t="str">
        <f>IF(SCORE!K38="","PMC3",SCORE!K38)</f>
        <v>PMC3</v>
      </c>
      <c r="J70" s="166"/>
      <c r="L70" s="173"/>
      <c r="Q70" s="180"/>
      <c r="R70" s="201"/>
      <c r="S70" s="179"/>
    </row>
    <row r="71" spans="2:19" x14ac:dyDescent="0.2">
      <c r="B71" s="202"/>
      <c r="C71" s="167"/>
      <c r="D71" s="168"/>
      <c r="H71" s="139"/>
      <c r="J71" s="166"/>
      <c r="L71" s="173"/>
      <c r="Q71" s="180"/>
      <c r="S71" s="176" t="str">
        <f>SCORE!AK32</f>
        <v/>
      </c>
    </row>
    <row r="72" spans="2:19" x14ac:dyDescent="0.2">
      <c r="B72" s="202"/>
      <c r="C72" s="167"/>
      <c r="D72" s="168"/>
      <c r="H72" s="139"/>
      <c r="J72" s="166"/>
      <c r="L72" s="173"/>
      <c r="Q72" s="180"/>
      <c r="S72" s="172" t="str">
        <f>IF(SCORE!AG32=AG32,"",CONCATENATE(SCORE!AG32," / ",SCORE!AG33," (",SCORE!AH32,"-",,SCORE!AH33,")","(",SCORE!AI32,"-",SCORE!AI33,")","(",SCORE!AJ32,"-",SCORE!AJ33,")"))</f>
        <v/>
      </c>
    </row>
    <row r="73" spans="2:19" ht="13.5" thickBot="1" x14ac:dyDescent="0.25">
      <c r="B73" s="202"/>
      <c r="C73" s="167"/>
      <c r="D73" s="168"/>
      <c r="F73" s="139" t="str">
        <f>IF(C78=" / ","TS1",C78)</f>
        <v>TS1</v>
      </c>
      <c r="H73" s="139"/>
      <c r="J73" s="166"/>
      <c r="L73" s="173"/>
      <c r="Q73" s="180"/>
    </row>
    <row r="74" spans="2:19" ht="13.5" thickBot="1" x14ac:dyDescent="0.25">
      <c r="B74" s="202"/>
      <c r="C74" s="167"/>
      <c r="D74" s="168"/>
      <c r="F74" s="171"/>
      <c r="G74" s="172"/>
      <c r="H74" s="139" t="str">
        <f>IF(SCORE!X30="","",SCORE!X30)</f>
        <v/>
      </c>
      <c r="J74" s="166"/>
      <c r="L74" s="173"/>
      <c r="Q74" s="180"/>
    </row>
    <row r="75" spans="2:19" ht="13.5" thickBot="1" x14ac:dyDescent="0.25">
      <c r="B75" s="202"/>
      <c r="C75" s="167"/>
      <c r="D75" s="168"/>
      <c r="F75" s="174" t="s">
        <v>37</v>
      </c>
      <c r="G75" s="175"/>
      <c r="H75" s="171" t="str">
        <f>CONCATENATE(SCORE!T30," / ",SCORE!T31," (",SCORE!U30,"-",,SCORE!U31,")","(",SCORE!V30,"-",SCORE!V31,")","(",SCORE!W30,"-",SCORE!W31,")")</f>
        <v>0 / 0 (-)(-)(-)</v>
      </c>
      <c r="J75" s="166"/>
      <c r="L75" s="173"/>
      <c r="O75" s="176" t="str">
        <f>IF(SCORE!AB32="","",SCORE!AB32)</f>
        <v/>
      </c>
      <c r="Q75" s="180"/>
    </row>
    <row r="76" spans="2:19" ht="15.75" thickBot="1" x14ac:dyDescent="0.25">
      <c r="B76" s="202"/>
      <c r="C76" s="178"/>
      <c r="D76" s="168"/>
      <c r="F76" s="192"/>
      <c r="G76" s="172"/>
      <c r="H76" s="180"/>
      <c r="J76" s="166"/>
      <c r="L76" s="173"/>
      <c r="O76" s="181" t="s">
        <v>141</v>
      </c>
      <c r="Q76" s="180"/>
    </row>
    <row r="77" spans="2:19" ht="15.75" thickBot="1" x14ac:dyDescent="0.25">
      <c r="B77" s="202"/>
      <c r="C77" s="182"/>
      <c r="D77" s="168"/>
      <c r="F77" s="183" t="str">
        <f>IF(C84=" / ","TS16",C84)</f>
        <v>TS16</v>
      </c>
      <c r="G77" s="166"/>
      <c r="H77" s="174" t="s">
        <v>39</v>
      </c>
      <c r="I77" s="184" t="str">
        <f>IF(SCORE!X38="","",SCORE!X38)</f>
        <v/>
      </c>
      <c r="J77" s="166"/>
      <c r="L77" s="173"/>
      <c r="O77" s="180"/>
      <c r="Q77" s="180"/>
    </row>
    <row r="78" spans="2:19" ht="13.5" thickBot="1" x14ac:dyDescent="0.25">
      <c r="B78" s="202" t="s">
        <v>163</v>
      </c>
      <c r="C78" s="185" t="str">
        <f>CONCATENATE(EMARGEMENT!C12," / ",EMARGEMENT!E12)</f>
        <v xml:space="preserve"> / </v>
      </c>
      <c r="D78" s="168"/>
      <c r="F78" s="139" t="str">
        <f>IF(C80=" / ","TS8",C80)</f>
        <v>TS8</v>
      </c>
      <c r="G78" s="166"/>
      <c r="H78" s="180"/>
      <c r="I78" s="193" t="str">
        <f>CONCATENATE(SCORE!T38," / ",SCORE!T39," (",SCORE!U38,"-",,SCORE!U39,")","(",SCORE!V38,"-",SCORE!V39,")","(",SCORE!W38,"-",SCORE!W39,")")</f>
        <v>0 / 0 (-)(-)(-)</v>
      </c>
      <c r="J78" s="166"/>
      <c r="K78" s="173"/>
      <c r="L78" s="173" t="s">
        <v>11</v>
      </c>
      <c r="O78" s="180"/>
      <c r="Q78" s="180"/>
    </row>
    <row r="79" spans="2:19" ht="14.25" x14ac:dyDescent="0.2">
      <c r="B79" s="202"/>
      <c r="C79" s="188"/>
      <c r="D79" s="168"/>
      <c r="F79" s="171"/>
      <c r="G79" s="172"/>
      <c r="H79" s="180"/>
      <c r="J79" s="166"/>
      <c r="K79" s="173">
        <v>1</v>
      </c>
      <c r="L79" s="189" t="str">
        <f>SCORE!AB31</f>
        <v/>
      </c>
      <c r="O79" s="180"/>
      <c r="Q79" s="180"/>
    </row>
    <row r="80" spans="2:19" ht="13.5" thickBot="1" x14ac:dyDescent="0.25">
      <c r="B80" s="202" t="s">
        <v>164</v>
      </c>
      <c r="C80" s="185" t="str">
        <f>CONCATENATE(EMARGEMENT!C13," / ",EMARGEMENT!E13)</f>
        <v xml:space="preserve"> / </v>
      </c>
      <c r="D80" s="168"/>
      <c r="F80" s="174" t="s">
        <v>38</v>
      </c>
      <c r="G80" s="190"/>
      <c r="H80" s="179"/>
      <c r="J80" s="166"/>
      <c r="K80" s="173">
        <v>2</v>
      </c>
      <c r="L80" s="189" t="str">
        <f>SCORE!AB32</f>
        <v/>
      </c>
      <c r="O80" s="180"/>
      <c r="Q80" s="180"/>
    </row>
    <row r="81" spans="2:19" ht="15" thickBot="1" x14ac:dyDescent="0.25">
      <c r="B81" s="202"/>
      <c r="C81" s="188"/>
      <c r="D81" s="168"/>
      <c r="F81" s="192"/>
      <c r="G81" s="193"/>
      <c r="H81" s="139" t="str">
        <f>IF(SCORE!X34="","",SCORE!X34)</f>
        <v/>
      </c>
      <c r="J81" s="166"/>
      <c r="K81" s="173">
        <v>3</v>
      </c>
      <c r="L81" s="189" t="str">
        <f>SCORE!AB33</f>
        <v/>
      </c>
      <c r="N81" s="191" t="s">
        <v>146</v>
      </c>
      <c r="O81" s="180"/>
      <c r="P81" s="201"/>
      <c r="Q81" s="179"/>
    </row>
    <row r="82" spans="2:19" x14ac:dyDescent="0.2">
      <c r="B82" s="202" t="s">
        <v>165</v>
      </c>
      <c r="C82" s="185" t="str">
        <f>CONCATENATE(EMARGEMENT!C20," / ",EMARGEMENT!E20)</f>
        <v xml:space="preserve"> / </v>
      </c>
      <c r="D82" s="168"/>
      <c r="F82" s="139" t="str">
        <f>IF(C82=" / ","TS9",C82)</f>
        <v>TS9</v>
      </c>
      <c r="G82" s="166"/>
      <c r="H82" s="172" t="str">
        <f>CONCATENATE(SCORE!T34," / ",SCORE!T35," (",SCORE!U34,"-",,SCORE!U35,")","(",SCORE!V34,"-",SCORE!V35,")","(",SCORE!W34,"-",SCORE!W35,")")</f>
        <v>0 / 0 (-)(-)(-)</v>
      </c>
      <c r="J82" s="166"/>
      <c r="K82" s="173">
        <v>4</v>
      </c>
      <c r="L82" s="189" t="str">
        <f>SCORE!AB34</f>
        <v/>
      </c>
      <c r="O82" s="180"/>
      <c r="Q82" s="176" t="str">
        <f>SCORE!AK20</f>
        <v/>
      </c>
    </row>
    <row r="83" spans="2:19" ht="15" thickBot="1" x14ac:dyDescent="0.25">
      <c r="B83" s="202"/>
      <c r="C83" s="188"/>
      <c r="D83" s="168"/>
      <c r="F83" s="139" t="str">
        <f>IF(SCORE!Y30="","PMD1",SCORE!Y30)</f>
        <v>PMD1</v>
      </c>
      <c r="G83" s="166"/>
      <c r="H83" s="139"/>
      <c r="J83" s="166"/>
      <c r="L83" s="173"/>
      <c r="O83" s="180"/>
      <c r="Q83" s="172" t="str">
        <f>IF(SCORE!AG20=AG20,"",CONCATENATE(SCORE!AG20," / ",SCORE!AG21," (",SCORE!AH20,"-",,SCORE!AH21,")","(",SCORE!AI20,"-",SCORE!AI21,")","(",SCORE!AJ20,"-",SCORE!AJ21,")"))</f>
        <v/>
      </c>
    </row>
    <row r="84" spans="2:19" ht="13.5" thickBot="1" x14ac:dyDescent="0.25">
      <c r="B84" s="202" t="s">
        <v>166</v>
      </c>
      <c r="C84" s="185" t="str">
        <f>CONCATENATE(EMARGEMENT!C21," / ",EMARGEMENT!E21)</f>
        <v xml:space="preserve"> / </v>
      </c>
      <c r="D84" s="168"/>
      <c r="F84" s="171" t="s">
        <v>149</v>
      </c>
      <c r="G84" s="172"/>
      <c r="H84" s="139" t="str">
        <f>IF(SCORE!X42="","",SCORE!X42)</f>
        <v/>
      </c>
      <c r="J84" s="166"/>
      <c r="L84" s="173"/>
      <c r="O84" s="180"/>
    </row>
    <row r="85" spans="2:19" ht="14.25" x14ac:dyDescent="0.2">
      <c r="B85" s="202"/>
      <c r="C85" s="188"/>
      <c r="D85" s="168"/>
      <c r="F85" s="174" t="s">
        <v>25</v>
      </c>
      <c r="G85" s="175"/>
      <c r="H85" s="171" t="str">
        <f>CONCATENATE(SCORE!T42," / ",SCORE!T43," (",SCORE!U42,"-",,SCORE!U43,")","(",SCORE!V42,"-",SCORE!V43,")","(",SCORE!W42,"-",SCORE!W43,")")</f>
        <v>0 / 0 (-)(-)(-)</v>
      </c>
      <c r="J85" s="166"/>
      <c r="L85" s="173"/>
      <c r="O85" s="180"/>
    </row>
    <row r="86" spans="2:19" ht="15" thickBot="1" x14ac:dyDescent="0.25">
      <c r="B86" s="202"/>
      <c r="C86" s="195"/>
      <c r="D86" s="168"/>
      <c r="F86" s="192" t="s">
        <v>150</v>
      </c>
      <c r="G86" s="172"/>
      <c r="H86" s="180"/>
      <c r="I86" s="184" t="str">
        <f>IF(SCORE!X46="","",SCORE!X46)</f>
        <v/>
      </c>
      <c r="J86" s="166"/>
      <c r="L86" s="173"/>
      <c r="O86" s="196" t="s">
        <v>142</v>
      </c>
    </row>
    <row r="87" spans="2:19" x14ac:dyDescent="0.2">
      <c r="B87" s="166"/>
      <c r="C87" s="198"/>
      <c r="D87" s="168"/>
      <c r="F87" s="139" t="str">
        <f>IF(SCORE!Y34="","PMD2",SCORE!Y34)</f>
        <v>PMD2</v>
      </c>
      <c r="G87" s="166"/>
      <c r="H87" s="174" t="s">
        <v>41</v>
      </c>
      <c r="I87" s="193" t="str">
        <f>CONCATENATE(SCORE!T46," / ",SCORE!T47," (",SCORE!U46,"-",,SCORE!U47,")","(",SCORE!V46,"-",SCORE!V47,")","(",SCORE!W46,"-",SCORE!W47,")")</f>
        <v>0 / 0 (-)(-)(-)</v>
      </c>
      <c r="J87" s="166"/>
      <c r="L87" s="173"/>
      <c r="O87" s="176" t="str">
        <f>IF(SCORE!AB9="","",SCORE!AB9)</f>
        <v/>
      </c>
    </row>
    <row r="88" spans="2:19" ht="13.5" thickBot="1" x14ac:dyDescent="0.25">
      <c r="B88" s="166"/>
      <c r="C88" s="167"/>
      <c r="D88" s="168"/>
      <c r="H88" s="192"/>
      <c r="J88" s="166"/>
      <c r="L88" s="173"/>
    </row>
    <row r="89" spans="2:19" ht="13.5" thickBot="1" x14ac:dyDescent="0.25">
      <c r="C89" s="167"/>
      <c r="D89" s="168"/>
      <c r="H89" s="139" t="str">
        <f>IF(SCORE!Y38="","PMD3",SCORE!Y38)</f>
        <v>PMD3</v>
      </c>
      <c r="J89" s="166"/>
      <c r="L89" s="173"/>
      <c r="Q89" s="199" t="str">
        <f>SCORE!AL27</f>
        <v/>
      </c>
      <c r="S89" s="166"/>
    </row>
    <row r="90" spans="2:19" x14ac:dyDescent="0.2">
      <c r="C90" s="167"/>
      <c r="D90" s="168"/>
      <c r="E90" s="166"/>
      <c r="F90" s="166"/>
      <c r="G90" s="166"/>
      <c r="H90" s="165"/>
      <c r="I90" s="166"/>
      <c r="J90" s="166"/>
      <c r="L90" s="173"/>
      <c r="R90" s="203"/>
      <c r="S90" s="166"/>
    </row>
    <row r="91" spans="2:19" ht="13.5" thickBot="1" x14ac:dyDescent="0.25">
      <c r="C91" s="167"/>
      <c r="D91" s="168"/>
      <c r="E91" s="166"/>
      <c r="F91" s="166"/>
      <c r="G91" s="166"/>
      <c r="L91" s="173"/>
      <c r="R91" s="204" t="s">
        <v>8</v>
      </c>
      <c r="S91" s="199" t="str">
        <f>SCORE!AK38</f>
        <v/>
      </c>
    </row>
    <row r="92" spans="2:19" x14ac:dyDescent="0.2">
      <c r="E92" s="166"/>
      <c r="F92" s="166"/>
      <c r="G92" s="166"/>
      <c r="R92" s="180"/>
      <c r="S92" s="193" t="str">
        <f>IF(SCORE!AG39=AG39,"",CONCATENATE(SCORE!AG39," / ",SCORE!AG40," (",SCORE!AH39,"-",,SCORE!AH40,")","(",SCORE!AI39,"-",SCORE!AI40,")","(",SCORE!AJ39,"-",SCORE!AJ40,")"))</f>
        <v/>
      </c>
    </row>
    <row r="93" spans="2:19" ht="13.5" thickBot="1" x14ac:dyDescent="0.25">
      <c r="C93" s="139"/>
      <c r="E93" s="159"/>
      <c r="H93" s="139"/>
      <c r="N93" s="139"/>
      <c r="Q93" s="201"/>
      <c r="R93" s="205"/>
    </row>
    <row r="94" spans="2:19" x14ac:dyDescent="0.2">
      <c r="C94" s="139"/>
      <c r="E94" s="159"/>
      <c r="H94" s="139"/>
      <c r="N94" s="139"/>
      <c r="Q94" s="176" t="str">
        <f>SCORE!AL32</f>
        <v/>
      </c>
    </row>
    <row r="95" spans="2:19" x14ac:dyDescent="0.2">
      <c r="C95" s="139"/>
      <c r="E95" s="159"/>
      <c r="H95" s="139"/>
      <c r="N95" s="139"/>
    </row>
    <row r="96" spans="2:19" x14ac:dyDescent="0.2">
      <c r="C96" s="139"/>
      <c r="E96" s="159"/>
      <c r="H96" s="139"/>
      <c r="N96" s="139"/>
    </row>
    <row r="97" spans="3:14" x14ac:dyDescent="0.2">
      <c r="C97" s="139"/>
      <c r="E97" s="159"/>
      <c r="H97" s="139"/>
      <c r="N97" s="139"/>
    </row>
    <row r="98" spans="3:14" x14ac:dyDescent="0.2">
      <c r="C98" s="139"/>
      <c r="E98" s="159"/>
      <c r="H98" s="139"/>
      <c r="N98" s="139"/>
    </row>
    <row r="99" spans="3:14" x14ac:dyDescent="0.2">
      <c r="C99" s="139"/>
      <c r="E99" s="159"/>
      <c r="H99" s="139"/>
      <c r="N99" s="139"/>
    </row>
    <row r="100" spans="3:14" x14ac:dyDescent="0.2">
      <c r="C100" s="139"/>
      <c r="E100" s="159"/>
      <c r="H100" s="139"/>
      <c r="N100" s="139"/>
    </row>
    <row r="101" spans="3:14" x14ac:dyDescent="0.2">
      <c r="C101" s="139"/>
      <c r="E101" s="159"/>
      <c r="H101" s="139"/>
      <c r="N101" s="139"/>
    </row>
    <row r="102" spans="3:14" x14ac:dyDescent="0.2">
      <c r="C102" s="139"/>
      <c r="E102" s="159"/>
      <c r="H102" s="139"/>
      <c r="N102" s="139"/>
    </row>
    <row r="103" spans="3:14" x14ac:dyDescent="0.2">
      <c r="C103" s="139"/>
      <c r="E103" s="159"/>
      <c r="H103" s="139"/>
      <c r="N103" s="139"/>
    </row>
    <row r="104" spans="3:14" x14ac:dyDescent="0.2">
      <c r="C104" s="139"/>
      <c r="E104" s="159"/>
      <c r="H104" s="139"/>
      <c r="N104" s="139"/>
    </row>
    <row r="105" spans="3:14" x14ac:dyDescent="0.2">
      <c r="C105" s="139"/>
      <c r="E105" s="159"/>
      <c r="H105" s="139"/>
      <c r="N105" s="139"/>
    </row>
    <row r="106" spans="3:14" x14ac:dyDescent="0.2">
      <c r="C106" s="139"/>
      <c r="E106" s="159"/>
      <c r="H106" s="139"/>
      <c r="N106" s="139"/>
    </row>
    <row r="107" spans="3:14" x14ac:dyDescent="0.2">
      <c r="C107" s="139"/>
      <c r="E107" s="159"/>
      <c r="H107" s="139"/>
      <c r="N107" s="139"/>
    </row>
    <row r="108" spans="3:14" x14ac:dyDescent="0.2">
      <c r="C108" s="139"/>
      <c r="E108" s="159"/>
      <c r="H108" s="139"/>
      <c r="N108" s="139"/>
    </row>
    <row r="109" spans="3:14" x14ac:dyDescent="0.2">
      <c r="C109" s="139"/>
      <c r="E109" s="159"/>
      <c r="H109" s="139"/>
      <c r="N109" s="139"/>
    </row>
    <row r="110" spans="3:14" x14ac:dyDescent="0.2">
      <c r="C110" s="139"/>
      <c r="E110" s="159"/>
      <c r="H110" s="139"/>
      <c r="N110" s="139"/>
    </row>
  </sheetData>
  <sheetProtection password="E69A" sheet="1" objects="1" scenarios="1" selectLockedCells="1" selectUnlockedCells="1"/>
  <mergeCells count="8">
    <mergeCell ref="H7:O7"/>
    <mergeCell ref="H1:N3"/>
    <mergeCell ref="H5:N5"/>
    <mergeCell ref="H4:J4"/>
    <mergeCell ref="K4:L4"/>
    <mergeCell ref="M4:N4"/>
    <mergeCell ref="H6:O6"/>
    <mergeCell ref="O1:O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26"/>
  <sheetViews>
    <sheetView workbookViewId="0">
      <selection activeCell="T11" sqref="T11"/>
    </sheetView>
  </sheetViews>
  <sheetFormatPr baseColWidth="10" defaultRowHeight="12.75" x14ac:dyDescent="0.2"/>
  <cols>
    <col min="2" max="2" width="13.140625" bestFit="1" customWidth="1"/>
    <col min="5" max="6" width="7.42578125" bestFit="1" customWidth="1"/>
    <col min="7" max="7" width="5.85546875" bestFit="1" customWidth="1"/>
    <col min="8" max="8" width="34.140625" customWidth="1"/>
    <col min="9" max="9" width="1.5703125" bestFit="1" customWidth="1"/>
    <col min="10" max="10" width="34.42578125" customWidth="1"/>
    <col min="11" max="11" width="4.85546875" bestFit="1" customWidth="1"/>
    <col min="12" max="12" width="7.42578125" bestFit="1" customWidth="1"/>
    <col min="13" max="13" width="5.85546875" bestFit="1" customWidth="1"/>
    <col min="14" max="14" width="34.42578125" customWidth="1"/>
    <col min="15" max="15" width="1.5703125" bestFit="1" customWidth="1"/>
    <col min="16" max="16" width="34.42578125" customWidth="1"/>
    <col min="17" max="17" width="4.85546875" bestFit="1" customWidth="1"/>
  </cols>
  <sheetData>
    <row r="1" spans="1:17" ht="12.75" customHeight="1" x14ac:dyDescent="0.2">
      <c r="G1" s="120" t="str">
        <f>IF('LISTE ENGAGES'!Q3="",'LISTE ENGAGES'!P3,'LISTE ENGAGES'!Q3)</f>
        <v>APPELATION TOURNOI</v>
      </c>
      <c r="H1" s="121"/>
      <c r="I1" s="121"/>
      <c r="J1" s="121"/>
      <c r="K1" s="121"/>
      <c r="L1" s="121"/>
      <c r="M1" s="121"/>
      <c r="N1" s="130" t="str">
        <f>IF('LISTE ENGAGES'!Q10="",'LISTE ENGAGES'!P10,'LISTE ENGAGES'!Q10)</f>
        <v>ORGANISATEUR</v>
      </c>
    </row>
    <row r="2" spans="1:17" ht="12.75" customHeight="1" x14ac:dyDescent="0.2">
      <c r="G2" s="122"/>
      <c r="H2" s="123"/>
      <c r="I2" s="123"/>
      <c r="J2" s="123"/>
      <c r="K2" s="123"/>
      <c r="L2" s="123"/>
      <c r="M2" s="123"/>
      <c r="N2" s="131"/>
    </row>
    <row r="3" spans="1:17" ht="12.75" customHeight="1" x14ac:dyDescent="0.2">
      <c r="G3" s="122"/>
      <c r="H3" s="123"/>
      <c r="I3" s="123"/>
      <c r="J3" s="123"/>
      <c r="K3" s="123"/>
      <c r="L3" s="123"/>
      <c r="M3" s="123"/>
      <c r="N3" s="131"/>
    </row>
    <row r="4" spans="1:17" x14ac:dyDescent="0.2">
      <c r="G4" s="122"/>
      <c r="H4" s="123"/>
      <c r="I4" s="123"/>
      <c r="J4" s="123"/>
      <c r="K4" s="123"/>
      <c r="L4" s="123"/>
      <c r="M4" s="123"/>
      <c r="N4" s="131"/>
    </row>
    <row r="5" spans="1:17" x14ac:dyDescent="0.2">
      <c r="G5" s="124" t="str">
        <f>IF('LISTE ENGAGES'!Q4="",'LISTE ENGAGES'!P4,'LISTE ENGAGES'!Q4)</f>
        <v>LIEU</v>
      </c>
      <c r="H5" s="125"/>
      <c r="I5" s="125"/>
      <c r="J5" s="125"/>
      <c r="K5" s="126" t="str">
        <f>IF('LISTE ENGAGES'!Q6="","DATE",CONCATENATE('LISTE ENGAGES'!Q7,"-",'LISTE ENGAGES'!Q8,"/",'LISTE ENGAGES'!Q9))</f>
        <v>DATE</v>
      </c>
      <c r="L5" s="126"/>
      <c r="M5" s="126"/>
      <c r="N5" s="106" t="str">
        <f>IF('LISTE ENGAGES'!Q9="",'LISTE ENGAGES'!P9,'LISTE ENGAGES'!Q9)</f>
        <v>GENRE</v>
      </c>
    </row>
    <row r="6" spans="1:17" ht="13.5" thickBot="1" x14ac:dyDescent="0.25">
      <c r="G6" s="127" t="s">
        <v>182</v>
      </c>
      <c r="H6" s="128"/>
      <c r="I6" s="128"/>
      <c r="J6" s="128"/>
      <c r="K6" s="128"/>
      <c r="L6" s="128"/>
      <c r="M6" s="128"/>
      <c r="N6" s="129"/>
    </row>
    <row r="9" spans="1:17" ht="13.5" thickBot="1" x14ac:dyDescent="0.25">
      <c r="D9" s="104" t="s">
        <v>173</v>
      </c>
      <c r="E9" s="3" t="s">
        <v>172</v>
      </c>
      <c r="F9" s="3" t="s">
        <v>167</v>
      </c>
      <c r="G9" s="3" t="s">
        <v>168</v>
      </c>
      <c r="H9" s="105" t="s">
        <v>169</v>
      </c>
      <c r="I9" s="3"/>
      <c r="J9" s="3" t="s">
        <v>170</v>
      </c>
      <c r="K9" s="3" t="s">
        <v>171</v>
      </c>
      <c r="L9" s="3" t="s">
        <v>167</v>
      </c>
      <c r="M9" s="3" t="s">
        <v>168</v>
      </c>
      <c r="N9" s="105" t="s">
        <v>169</v>
      </c>
      <c r="O9" s="3"/>
      <c r="P9" s="3" t="s">
        <v>170</v>
      </c>
      <c r="Q9" s="3" t="s">
        <v>171</v>
      </c>
    </row>
    <row r="10" spans="1:17" ht="13.5" thickBot="1" x14ac:dyDescent="0.25">
      <c r="A10" s="101" t="s">
        <v>179</v>
      </c>
      <c r="B10" s="100">
        <v>0.375</v>
      </c>
      <c r="D10" t="s">
        <v>181</v>
      </c>
      <c r="E10" s="90">
        <f>B10</f>
        <v>0.375</v>
      </c>
      <c r="F10" s="91">
        <v>1</v>
      </c>
      <c r="G10" s="91"/>
      <c r="H10" s="95" t="str">
        <f>'TAB BRE 16'!F16</f>
        <v>TS1</v>
      </c>
      <c r="I10" s="103" t="s">
        <v>176</v>
      </c>
      <c r="J10" s="91" t="str">
        <f>'TAB BRE 16'!F20</f>
        <v>TS16</v>
      </c>
      <c r="K10" s="91"/>
      <c r="L10" s="91">
        <v>2</v>
      </c>
      <c r="M10" s="91"/>
      <c r="N10" s="95" t="str">
        <f>'TAB BRE 16'!F35</f>
        <v>TS1</v>
      </c>
      <c r="O10" s="103" t="s">
        <v>176</v>
      </c>
      <c r="P10" s="91" t="str">
        <f>'TAB BRE 16'!F39</f>
        <v>TS16</v>
      </c>
      <c r="Q10" s="91"/>
    </row>
    <row r="11" spans="1:17" x14ac:dyDescent="0.2">
      <c r="A11" s="102" t="s">
        <v>177</v>
      </c>
      <c r="B11" s="98">
        <v>3.4722222222222224E-2</v>
      </c>
      <c r="D11" s="92"/>
      <c r="E11" s="93">
        <f t="shared" ref="E11:E21" si="0">E10+$B$11</f>
        <v>0.40972222222222221</v>
      </c>
      <c r="F11" s="92">
        <v>3</v>
      </c>
      <c r="G11" s="92"/>
      <c r="H11" s="96" t="str">
        <f>'TAB BRE 16'!F54</f>
        <v>TS1</v>
      </c>
      <c r="I11" s="94" t="s">
        <v>176</v>
      </c>
      <c r="J11" s="92" t="str">
        <f>'TAB BRE 16'!F58</f>
        <v>TS16</v>
      </c>
      <c r="K11" s="92"/>
      <c r="L11" s="92">
        <v>4</v>
      </c>
      <c r="M11" s="92"/>
      <c r="N11" s="96" t="str">
        <f>'TAB BRE 16'!F73</f>
        <v>TS1</v>
      </c>
      <c r="O11" s="94" t="s">
        <v>176</v>
      </c>
      <c r="P11" s="92" t="str">
        <f>'TAB BRE 16'!F77</f>
        <v>TS16</v>
      </c>
      <c r="Q11" s="92"/>
    </row>
    <row r="12" spans="1:17" x14ac:dyDescent="0.2">
      <c r="A12" s="102"/>
      <c r="B12" s="97"/>
      <c r="D12" s="92"/>
      <c r="E12" s="93">
        <f t="shared" si="0"/>
        <v>0.44444444444444442</v>
      </c>
      <c r="F12" s="92">
        <v>5</v>
      </c>
      <c r="G12" s="92"/>
      <c r="H12" s="96" t="str">
        <f>'TAB BRE 16'!F21</f>
        <v>TS8</v>
      </c>
      <c r="I12" s="94" t="s">
        <v>176</v>
      </c>
      <c r="J12" s="92" t="str">
        <f>'TAB BRE 16'!F25</f>
        <v>TS9</v>
      </c>
      <c r="K12" s="92"/>
      <c r="L12" s="92">
        <v>6</v>
      </c>
      <c r="M12" s="92"/>
      <c r="N12" s="96" t="str">
        <f>'TAB BRE 16'!F40</f>
        <v>TS8</v>
      </c>
      <c r="O12" s="94" t="s">
        <v>176</v>
      </c>
      <c r="P12" s="92" t="str">
        <f>'TAB BRE 16'!F44</f>
        <v>TS9</v>
      </c>
      <c r="Q12" s="92"/>
    </row>
    <row r="13" spans="1:17" ht="13.5" thickBot="1" x14ac:dyDescent="0.25">
      <c r="A13" s="102" t="s">
        <v>175</v>
      </c>
      <c r="B13" s="99">
        <v>0.375</v>
      </c>
      <c r="D13" s="92"/>
      <c r="E13" s="93">
        <f t="shared" si="0"/>
        <v>0.47916666666666663</v>
      </c>
      <c r="F13" s="92">
        <v>7</v>
      </c>
      <c r="G13" s="92"/>
      <c r="H13" s="96" t="str">
        <f>'TAB BRE 16'!F59</f>
        <v>TS8</v>
      </c>
      <c r="I13" s="94" t="s">
        <v>176</v>
      </c>
      <c r="J13" s="92" t="str">
        <f>'TAB BRE 16'!F63</f>
        <v>TS9</v>
      </c>
      <c r="K13" s="92"/>
      <c r="L13" s="92">
        <v>8</v>
      </c>
      <c r="M13" s="92"/>
      <c r="N13" s="96" t="str">
        <f>'TAB BRE 16'!F78</f>
        <v>TS8</v>
      </c>
      <c r="O13" s="94" t="s">
        <v>176</v>
      </c>
      <c r="P13" s="92" t="str">
        <f>'TAB BRE 16'!F82</f>
        <v>TS9</v>
      </c>
      <c r="Q13" s="92"/>
    </row>
    <row r="14" spans="1:17" ht="13.5" thickBot="1" x14ac:dyDescent="0.25">
      <c r="A14" s="102" t="s">
        <v>177</v>
      </c>
      <c r="B14" s="99">
        <v>3.4722222222222224E-2</v>
      </c>
      <c r="D14" s="92"/>
      <c r="E14" s="93">
        <f t="shared" si="0"/>
        <v>0.51388888888888884</v>
      </c>
      <c r="F14" s="92">
        <v>9</v>
      </c>
      <c r="G14" s="92"/>
      <c r="H14" s="96" t="str">
        <f>'TAB BRE 16'!H17</f>
        <v/>
      </c>
      <c r="I14" s="94" t="s">
        <v>176</v>
      </c>
      <c r="J14" s="92" t="str">
        <f>'TAB BRE 16'!H24</f>
        <v/>
      </c>
      <c r="K14" s="92"/>
      <c r="L14" s="92">
        <v>10</v>
      </c>
      <c r="M14" s="92"/>
      <c r="N14" s="96" t="str">
        <f>'TAB BRE 16'!H36</f>
        <v/>
      </c>
      <c r="O14" s="94" t="s">
        <v>176</v>
      </c>
      <c r="P14" s="92" t="str">
        <f>'TAB BRE 16'!H43</f>
        <v/>
      </c>
      <c r="Q14" s="92"/>
    </row>
    <row r="15" spans="1:17" x14ac:dyDescent="0.2">
      <c r="D15" s="92"/>
      <c r="E15" s="93">
        <f t="shared" si="0"/>
        <v>0.54861111111111105</v>
      </c>
      <c r="F15" s="92">
        <v>11</v>
      </c>
      <c r="G15" s="92"/>
      <c r="H15" s="96" t="str">
        <f>'TAB BRE 16'!H55</f>
        <v/>
      </c>
      <c r="I15" s="94" t="s">
        <v>176</v>
      </c>
      <c r="J15" s="92" t="str">
        <f>'TAB BRE 16'!H62</f>
        <v/>
      </c>
      <c r="K15" s="92"/>
      <c r="L15" s="92">
        <v>12</v>
      </c>
      <c r="M15" s="92"/>
      <c r="N15" s="96" t="str">
        <f>'TAB BRE 16'!H74</f>
        <v/>
      </c>
      <c r="O15" s="94" t="s">
        <v>176</v>
      </c>
      <c r="P15" s="92" t="str">
        <f>'TAB BRE 16'!H81</f>
        <v/>
      </c>
      <c r="Q15" s="92"/>
    </row>
    <row r="16" spans="1:17" x14ac:dyDescent="0.2">
      <c r="D16" s="92"/>
      <c r="E16" s="93">
        <f t="shared" si="0"/>
        <v>0.58333333333333326</v>
      </c>
      <c r="F16" s="92">
        <v>13</v>
      </c>
      <c r="G16" s="92"/>
      <c r="H16" s="96" t="str">
        <f>'TAB BRE 16'!F26</f>
        <v>PMA1</v>
      </c>
      <c r="I16" s="94" t="s">
        <v>176</v>
      </c>
      <c r="J16" s="92" t="str">
        <f>'TAB BRE 16'!F30</f>
        <v>PMA2</v>
      </c>
      <c r="K16" s="92"/>
      <c r="L16" s="92">
        <v>14</v>
      </c>
      <c r="M16" s="92"/>
      <c r="N16" s="96" t="str">
        <f>'TAB BRE 16'!F45</f>
        <v>PMB1</v>
      </c>
      <c r="O16" s="94" t="s">
        <v>176</v>
      </c>
      <c r="P16" s="92" t="str">
        <f>'TAB BRE 16'!F49</f>
        <v>PMB2</v>
      </c>
      <c r="Q16" s="92"/>
    </row>
    <row r="17" spans="4:17" x14ac:dyDescent="0.2">
      <c r="D17" s="92"/>
      <c r="E17" s="93">
        <f t="shared" si="0"/>
        <v>0.61805555555555547</v>
      </c>
      <c r="F17" s="92">
        <v>15</v>
      </c>
      <c r="G17" s="92"/>
      <c r="H17" s="96" t="str">
        <f>'TAB BRE 16'!F64</f>
        <v>PMC1</v>
      </c>
      <c r="I17" s="94" t="s">
        <v>176</v>
      </c>
      <c r="J17" s="92" t="str">
        <f>'TAB BRE 16'!F68</f>
        <v>PMC2</v>
      </c>
      <c r="K17" s="92"/>
      <c r="L17" s="92">
        <v>16</v>
      </c>
      <c r="M17" s="92"/>
      <c r="N17" s="96" t="str">
        <f>'TAB BRE 16'!F83</f>
        <v>PMD1</v>
      </c>
      <c r="O17" s="94" t="s">
        <v>176</v>
      </c>
      <c r="P17" s="92" t="str">
        <f>'TAB BRE 16'!F87</f>
        <v>PMD2</v>
      </c>
      <c r="Q17" s="92"/>
    </row>
    <row r="18" spans="4:17" x14ac:dyDescent="0.2">
      <c r="D18" s="92"/>
      <c r="E18" s="93">
        <f t="shared" si="0"/>
        <v>0.65277777777777768</v>
      </c>
      <c r="F18" s="92">
        <v>17</v>
      </c>
      <c r="G18" s="92"/>
      <c r="H18" s="96" t="str">
        <f>'TAB BRE 16'!H27</f>
        <v/>
      </c>
      <c r="I18" s="94" t="s">
        <v>176</v>
      </c>
      <c r="J18" s="92" t="str">
        <f>'TAB BRE 16'!H32</f>
        <v>PMA3</v>
      </c>
      <c r="K18" s="92"/>
      <c r="L18" s="92">
        <v>18</v>
      </c>
      <c r="M18" s="92"/>
      <c r="N18" s="96" t="str">
        <f>'TAB BRE 16'!H46</f>
        <v/>
      </c>
      <c r="O18" s="94" t="s">
        <v>176</v>
      </c>
      <c r="P18" s="92" t="str">
        <f>'TAB BRE 16'!H51</f>
        <v>PMB33</v>
      </c>
      <c r="Q18" s="92"/>
    </row>
    <row r="19" spans="4:17" x14ac:dyDescent="0.2">
      <c r="D19" s="92"/>
      <c r="E19" s="93">
        <f t="shared" si="0"/>
        <v>0.68749999999999989</v>
      </c>
      <c r="F19" s="92">
        <v>19</v>
      </c>
      <c r="G19" s="92"/>
      <c r="H19" s="96" t="str">
        <f>'TAB BRE 16'!H65</f>
        <v/>
      </c>
      <c r="I19" s="94" t="s">
        <v>176</v>
      </c>
      <c r="J19" s="92" t="str">
        <f>'TAB BRE 16'!H70</f>
        <v>PMC3</v>
      </c>
      <c r="K19" s="92"/>
      <c r="L19" s="92">
        <v>20</v>
      </c>
      <c r="M19" s="92"/>
      <c r="N19" s="96" t="str">
        <f>'TAB BRE 16'!H84</f>
        <v/>
      </c>
      <c r="O19" s="94" t="s">
        <v>176</v>
      </c>
      <c r="P19" s="92" t="str">
        <f>'TAB BRE 16'!H89</f>
        <v>PMD3</v>
      </c>
      <c r="Q19" s="92"/>
    </row>
    <row r="20" spans="4:17" x14ac:dyDescent="0.2">
      <c r="D20" s="92" t="s">
        <v>178</v>
      </c>
      <c r="E20" s="93">
        <f t="shared" si="0"/>
        <v>0.7222222222222221</v>
      </c>
      <c r="F20" s="92">
        <v>21</v>
      </c>
      <c r="G20" s="92"/>
      <c r="H20" s="96" t="str">
        <f>'TAB BRE 16'!O18</f>
        <v/>
      </c>
      <c r="I20" s="94" t="s">
        <v>176</v>
      </c>
      <c r="J20" s="92" t="str">
        <f>'TAB BRE 16'!O30</f>
        <v/>
      </c>
      <c r="K20" s="92"/>
      <c r="L20" s="92">
        <v>22</v>
      </c>
      <c r="M20" s="92"/>
      <c r="N20" s="96" t="str">
        <f>'TAB BRE 16'!O37</f>
        <v/>
      </c>
      <c r="O20" s="94" t="s">
        <v>176</v>
      </c>
      <c r="P20" s="92" t="str">
        <f>'TAB BRE 16'!O49</f>
        <v/>
      </c>
      <c r="Q20" s="92"/>
    </row>
    <row r="21" spans="4:17" x14ac:dyDescent="0.2">
      <c r="D21" s="92"/>
      <c r="E21" s="93">
        <f t="shared" si="0"/>
        <v>0.75694444444444431</v>
      </c>
      <c r="F21" s="92">
        <v>23</v>
      </c>
      <c r="G21" s="92"/>
      <c r="H21" s="96" t="str">
        <f>'TAB BRE 16'!O56</f>
        <v/>
      </c>
      <c r="I21" s="94" t="s">
        <v>176</v>
      </c>
      <c r="J21" s="92" t="str">
        <f>'TAB BRE 16'!O68</f>
        <v/>
      </c>
      <c r="K21" s="92"/>
      <c r="L21" s="92">
        <v>24</v>
      </c>
      <c r="M21" s="92"/>
      <c r="N21" s="96" t="str">
        <f>'TAB BRE 16'!O75</f>
        <v/>
      </c>
      <c r="O21" s="94" t="s">
        <v>176</v>
      </c>
      <c r="P21" s="92" t="str">
        <f>'TAB BRE 16'!O87</f>
        <v/>
      </c>
      <c r="Q21" s="92"/>
    </row>
    <row r="22" spans="4:17" x14ac:dyDescent="0.2">
      <c r="D22" s="92" t="s">
        <v>174</v>
      </c>
      <c r="E22" s="93"/>
      <c r="F22" s="92"/>
      <c r="G22" s="92"/>
      <c r="H22" s="96"/>
      <c r="I22" s="94"/>
      <c r="J22" s="92"/>
      <c r="K22" s="92"/>
      <c r="L22" s="92"/>
      <c r="M22" s="92"/>
      <c r="N22" s="96"/>
      <c r="O22" s="94"/>
      <c r="P22" s="92"/>
      <c r="Q22" s="92"/>
    </row>
    <row r="23" spans="4:17" x14ac:dyDescent="0.2">
      <c r="D23" t="s">
        <v>180</v>
      </c>
      <c r="E23" s="93">
        <f>B13</f>
        <v>0.375</v>
      </c>
      <c r="F23" s="92">
        <v>25</v>
      </c>
      <c r="G23" s="92"/>
      <c r="H23" s="96" t="str">
        <f>'TAB BRE 16'!Q23</f>
        <v/>
      </c>
      <c r="I23" s="94" t="s">
        <v>176</v>
      </c>
      <c r="J23" s="92" t="str">
        <f>'TAB BRE 16'!Q44</f>
        <v/>
      </c>
      <c r="K23" s="92"/>
      <c r="L23" s="92"/>
      <c r="M23" s="92"/>
      <c r="N23" s="96"/>
      <c r="O23" s="94" t="s">
        <v>176</v>
      </c>
      <c r="P23" s="92"/>
      <c r="Q23" s="92"/>
    </row>
    <row r="24" spans="4:17" x14ac:dyDescent="0.2">
      <c r="D24" s="92"/>
      <c r="E24" s="93">
        <f>E23+$B$14</f>
        <v>0.40972222222222221</v>
      </c>
      <c r="F24" s="92">
        <v>26</v>
      </c>
      <c r="G24" s="92"/>
      <c r="H24" s="96" t="str">
        <f>'TAB BRE 16'!Q61</f>
        <v/>
      </c>
      <c r="I24" s="94" t="s">
        <v>176</v>
      </c>
      <c r="J24" s="92" t="str">
        <f>'TAB BRE 16'!Q82</f>
        <v/>
      </c>
      <c r="K24" s="92"/>
      <c r="L24" s="92"/>
      <c r="M24" s="92"/>
      <c r="N24" s="96"/>
      <c r="O24" s="94" t="s">
        <v>176</v>
      </c>
      <c r="P24" s="92"/>
      <c r="Q24" s="92"/>
    </row>
    <row r="25" spans="4:17" x14ac:dyDescent="0.2">
      <c r="D25" s="92" t="s">
        <v>44</v>
      </c>
      <c r="E25" s="93">
        <f>E24+$B$14</f>
        <v>0.44444444444444442</v>
      </c>
      <c r="F25" s="92">
        <v>27</v>
      </c>
      <c r="G25" s="92"/>
      <c r="H25" s="96" t="str">
        <f>'TAB BRE 16'!Q89</f>
        <v/>
      </c>
      <c r="I25" s="94" t="s">
        <v>176</v>
      </c>
      <c r="J25" s="92" t="str">
        <f>'TAB BRE 16'!Q94</f>
        <v/>
      </c>
      <c r="K25" s="92"/>
      <c r="L25" s="92"/>
      <c r="M25" s="92"/>
      <c r="N25" s="96"/>
      <c r="O25" s="94" t="s">
        <v>176</v>
      </c>
      <c r="P25" s="92"/>
      <c r="Q25" s="92"/>
    </row>
    <row r="26" spans="4:17" x14ac:dyDescent="0.2">
      <c r="D26" s="92" t="s">
        <v>6</v>
      </c>
      <c r="E26" s="93">
        <f>E25+$B$14</f>
        <v>0.47916666666666663</v>
      </c>
      <c r="F26" s="92">
        <v>28</v>
      </c>
      <c r="G26" s="92"/>
      <c r="H26" s="96" t="str">
        <f>'TAB BRE 16'!S32</f>
        <v/>
      </c>
      <c r="I26" s="94" t="s">
        <v>176</v>
      </c>
      <c r="J26" s="92" t="str">
        <f>'TAB BRE 16'!S71</f>
        <v/>
      </c>
      <c r="K26" s="92"/>
      <c r="L26" s="92"/>
      <c r="M26" s="92"/>
      <c r="N26" s="96"/>
      <c r="O26" s="94" t="s">
        <v>176</v>
      </c>
      <c r="P26" s="92"/>
      <c r="Q26" s="92"/>
    </row>
  </sheetData>
  <mergeCells count="5">
    <mergeCell ref="G1:M4"/>
    <mergeCell ref="G5:J5"/>
    <mergeCell ref="K5:M5"/>
    <mergeCell ref="G6:N6"/>
    <mergeCell ref="N1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5:AO48"/>
  <sheetViews>
    <sheetView workbookViewId="0">
      <selection activeCell="G8" sqref="G8"/>
    </sheetView>
  </sheetViews>
  <sheetFormatPr baseColWidth="10" defaultRowHeight="11.25" x14ac:dyDescent="0.2"/>
  <cols>
    <col min="1" max="1" width="11.42578125" style="2"/>
    <col min="2" max="2" width="2.140625" style="2" bestFit="1" customWidth="1"/>
    <col min="3" max="3" width="3.85546875" style="2" bestFit="1" customWidth="1"/>
    <col min="4" max="4" width="3" style="2" bestFit="1" customWidth="1"/>
    <col min="5" max="5" width="34.28515625" style="2" customWidth="1"/>
    <col min="6" max="6" width="6" style="2" bestFit="1" customWidth="1"/>
    <col min="7" max="9" width="5" style="2" bestFit="1" customWidth="1"/>
    <col min="10" max="10" width="8.140625" style="2" bestFit="1" customWidth="1"/>
    <col min="11" max="11" width="7.5703125" style="2" bestFit="1" customWidth="1"/>
    <col min="12" max="12" width="3.7109375" style="2" customWidth="1"/>
    <col min="13" max="13" width="3" style="2" customWidth="1"/>
    <col min="14" max="14" width="11.42578125" style="2"/>
    <col min="15" max="16" width="3.5703125" style="2" customWidth="1"/>
    <col min="17" max="17" width="3.85546875" style="2" bestFit="1" customWidth="1"/>
    <col min="18" max="18" width="2.85546875" style="2" bestFit="1" customWidth="1"/>
    <col min="19" max="19" width="34.42578125" style="2" customWidth="1"/>
    <col min="20" max="20" width="6" style="2" bestFit="1" customWidth="1"/>
    <col min="21" max="23" width="5" style="2" bestFit="1" customWidth="1"/>
    <col min="24" max="24" width="7.42578125" style="2" bestFit="1" customWidth="1"/>
    <col min="25" max="25" width="7.5703125" style="2" bestFit="1" customWidth="1"/>
    <col min="26" max="26" width="4.140625" style="2" customWidth="1"/>
    <col min="27" max="27" width="1.85546875" style="2" bestFit="1" customWidth="1"/>
    <col min="28" max="29" width="11.42578125" style="2"/>
    <col min="30" max="30" width="3.85546875" style="2" bestFit="1" customWidth="1"/>
    <col min="31" max="31" width="2.42578125" style="2" customWidth="1"/>
    <col min="32" max="32" width="33.7109375" style="2" customWidth="1"/>
    <col min="33" max="33" width="6" style="2" bestFit="1" customWidth="1"/>
    <col min="34" max="36" width="5" style="2" bestFit="1" customWidth="1"/>
    <col min="37" max="37" width="7.42578125" style="2" bestFit="1" customWidth="1"/>
    <col min="38" max="38" width="7.5703125" style="2" bestFit="1" customWidth="1"/>
    <col min="39" max="16384" width="11.42578125" style="2"/>
  </cols>
  <sheetData>
    <row r="5" spans="2:41" x14ac:dyDescent="0.2">
      <c r="AF5" s="14" t="s">
        <v>42</v>
      </c>
    </row>
    <row r="6" spans="2:41" x14ac:dyDescent="0.2"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P6" s="11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2:41" x14ac:dyDescent="0.2">
      <c r="B7" s="19"/>
      <c r="C7" s="4"/>
      <c r="D7" s="4"/>
      <c r="E7" s="4"/>
      <c r="F7" s="4" t="s">
        <v>12</v>
      </c>
      <c r="G7" s="6" t="s">
        <v>13</v>
      </c>
      <c r="H7" s="6" t="s">
        <v>14</v>
      </c>
      <c r="I7" s="6" t="s">
        <v>15</v>
      </c>
      <c r="J7" s="7" t="s">
        <v>16</v>
      </c>
      <c r="K7" s="8" t="s">
        <v>17</v>
      </c>
      <c r="L7" s="4"/>
      <c r="M7" s="4"/>
      <c r="N7" s="16" t="s">
        <v>2</v>
      </c>
      <c r="P7" s="19"/>
      <c r="Q7" s="4"/>
      <c r="R7" s="4"/>
      <c r="S7" s="4"/>
      <c r="T7" s="4" t="s">
        <v>12</v>
      </c>
      <c r="U7" s="6" t="s">
        <v>13</v>
      </c>
      <c r="V7" s="6" t="s">
        <v>14</v>
      </c>
      <c r="W7" s="6" t="s">
        <v>15</v>
      </c>
      <c r="X7" s="7" t="s">
        <v>16</v>
      </c>
      <c r="Y7" s="8" t="s">
        <v>17</v>
      </c>
      <c r="Z7" s="4"/>
      <c r="AA7" s="4"/>
      <c r="AB7" s="16" t="s">
        <v>2</v>
      </c>
      <c r="AG7" s="2" t="s">
        <v>12</v>
      </c>
      <c r="AH7" s="6" t="s">
        <v>13</v>
      </c>
      <c r="AI7" s="6" t="s">
        <v>14</v>
      </c>
      <c r="AJ7" s="6" t="s">
        <v>15</v>
      </c>
      <c r="AK7" s="7" t="s">
        <v>16</v>
      </c>
      <c r="AL7" s="8" t="s">
        <v>17</v>
      </c>
      <c r="AO7" s="2" t="s">
        <v>45</v>
      </c>
    </row>
    <row r="8" spans="2:41" x14ac:dyDescent="0.2">
      <c r="B8" s="20"/>
      <c r="C8" s="21" t="s">
        <v>46</v>
      </c>
      <c r="D8" s="4" t="s">
        <v>22</v>
      </c>
      <c r="E8" s="4" t="str">
        <f>'TAB BRE 16'!C21</f>
        <v xml:space="preserve"> / </v>
      </c>
      <c r="F8" s="9">
        <f>SUM(IF(G8&gt;G9,1,0),IF(H8&gt;H9,1,0),IF(I8&gt;I9,1,0))</f>
        <v>0</v>
      </c>
      <c r="G8" s="89"/>
      <c r="H8" s="89"/>
      <c r="I8" s="89"/>
      <c r="J8" s="10" t="str">
        <f>IF(F8=F9,"",IF(F8&gt;F9,E8,E9))</f>
        <v/>
      </c>
      <c r="K8" s="11" t="str">
        <f>IF(F8=F9,"",IF(F8&lt;F9,E8,E9))</f>
        <v/>
      </c>
      <c r="L8" s="4"/>
      <c r="M8" s="4"/>
      <c r="N8" s="16" t="s">
        <v>18</v>
      </c>
      <c r="P8" s="20"/>
      <c r="Q8" s="21" t="s">
        <v>47</v>
      </c>
      <c r="R8" s="4" t="s">
        <v>32</v>
      </c>
      <c r="S8" s="4" t="str">
        <f>'TAB BRE 16'!C40</f>
        <v xml:space="preserve"> / </v>
      </c>
      <c r="T8" s="9">
        <f>SUM(IF(U8&gt;U9,1,0),IF(V8&gt;V9,1,0),IF(W8&gt;W9,1,0))</f>
        <v>0</v>
      </c>
      <c r="U8" s="89"/>
      <c r="V8" s="89"/>
      <c r="W8" s="89"/>
      <c r="X8" s="10" t="str">
        <f>IF(T8=T9,"",IF(T8&gt;T9,S8,S9))</f>
        <v/>
      </c>
      <c r="Y8" s="11" t="str">
        <f>IF(T8=T9,"",IF(T8&lt;T9,S8,S9))</f>
        <v/>
      </c>
      <c r="Z8" s="4"/>
      <c r="AA8" s="4"/>
      <c r="AB8" s="16" t="s">
        <v>19</v>
      </c>
      <c r="AD8" s="13" t="s">
        <v>143</v>
      </c>
      <c r="AF8" s="2" t="str">
        <f>N9</f>
        <v/>
      </c>
      <c r="AG8" s="9">
        <f>SUM(IF(AH8&gt;AH9,1,0),IF(AI8&gt;AI9,1,0),IF(AJ8&gt;AJ9,1,0))</f>
        <v>0</v>
      </c>
      <c r="AH8" s="89"/>
      <c r="AI8" s="89"/>
      <c r="AJ8" s="89"/>
      <c r="AK8" s="10" t="str">
        <f>IF(AG8=AG9,"",IF(AG8&gt;AG9,AF8,AF9))</f>
        <v/>
      </c>
      <c r="AL8" s="11" t="str">
        <f>IF(AG8=AG9,"",IF(AG8&lt;AG9,AF8,AF9))</f>
        <v/>
      </c>
      <c r="AN8" s="2">
        <v>1</v>
      </c>
      <c r="AO8" s="2" t="str">
        <f>AK44</f>
        <v/>
      </c>
    </row>
    <row r="9" spans="2:41" x14ac:dyDescent="0.2">
      <c r="B9" s="20"/>
      <c r="C9" s="4"/>
      <c r="D9" s="4"/>
      <c r="E9" s="4" t="str">
        <f>'TAB BRE 16'!C27</f>
        <v xml:space="preserve"> / </v>
      </c>
      <c r="F9" s="12">
        <f>SUM(IF(G9&gt;G8,1,0),IF(H9&gt;H8,1,0),IF(I9&gt;I8,1,0))</f>
        <v>0</v>
      </c>
      <c r="G9" s="89"/>
      <c r="H9" s="89"/>
      <c r="I9" s="89"/>
      <c r="J9" s="4"/>
      <c r="K9" s="4"/>
      <c r="L9" s="4"/>
      <c r="M9" s="4">
        <v>1</v>
      </c>
      <c r="N9" s="16" t="str">
        <f>IF(J16="","",J16)</f>
        <v/>
      </c>
      <c r="P9" s="20"/>
      <c r="Q9" s="4"/>
      <c r="R9" s="4"/>
      <c r="S9" s="4" t="str">
        <f>'TAB BRE 16'!C46</f>
        <v xml:space="preserve"> / </v>
      </c>
      <c r="T9" s="12">
        <f>SUM(IF(U9&gt;U8,1,0),IF(V9&gt;V8,1,0),IF(W9&gt;W8,1,0))</f>
        <v>0</v>
      </c>
      <c r="U9" s="89"/>
      <c r="V9" s="89"/>
      <c r="W9" s="89"/>
      <c r="X9" s="4"/>
      <c r="Y9" s="4"/>
      <c r="Z9" s="4"/>
      <c r="AA9" s="4">
        <v>1</v>
      </c>
      <c r="AB9" s="16" t="str">
        <f>X16</f>
        <v/>
      </c>
      <c r="AF9" s="2" t="str">
        <f>N32</f>
        <v/>
      </c>
      <c r="AG9" s="12">
        <f>SUM(IF(AH9&gt;AH8,1,0),IF(AI9&gt;AI8,1,0),IF(AJ9&gt;AJ8,1,0))</f>
        <v>0</v>
      </c>
      <c r="AH9" s="89"/>
      <c r="AI9" s="89"/>
      <c r="AJ9" s="89"/>
      <c r="AN9" s="2">
        <v>2</v>
      </c>
      <c r="AO9" s="2" t="str">
        <f>AL44</f>
        <v/>
      </c>
    </row>
    <row r="10" spans="2:41" x14ac:dyDescent="0.2"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2</v>
      </c>
      <c r="N10" s="16" t="str">
        <f>J24</f>
        <v/>
      </c>
      <c r="P10" s="20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2</v>
      </c>
      <c r="AB10" s="16" t="str">
        <f>X24</f>
        <v/>
      </c>
      <c r="AN10" s="2">
        <v>3</v>
      </c>
      <c r="AO10" s="2" t="str">
        <f>AK38</f>
        <v/>
      </c>
    </row>
    <row r="11" spans="2:41" x14ac:dyDescent="0.2">
      <c r="B11" s="20"/>
      <c r="C11" s="4"/>
      <c r="D11" s="4"/>
      <c r="E11" s="4"/>
      <c r="F11" s="4" t="s">
        <v>12</v>
      </c>
      <c r="G11" s="6" t="s">
        <v>13</v>
      </c>
      <c r="H11" s="6" t="s">
        <v>14</v>
      </c>
      <c r="I11" s="6" t="s">
        <v>15</v>
      </c>
      <c r="J11" s="7" t="s">
        <v>16</v>
      </c>
      <c r="K11" s="8" t="s">
        <v>17</v>
      </c>
      <c r="L11" s="4"/>
      <c r="M11" s="4">
        <v>3</v>
      </c>
      <c r="N11" s="16" t="str">
        <f>K24</f>
        <v/>
      </c>
      <c r="P11" s="20"/>
      <c r="Q11" s="4"/>
      <c r="R11" s="4"/>
      <c r="S11" s="4"/>
      <c r="T11" s="4" t="s">
        <v>12</v>
      </c>
      <c r="U11" s="6" t="s">
        <v>13</v>
      </c>
      <c r="V11" s="6" t="s">
        <v>14</v>
      </c>
      <c r="W11" s="6" t="s">
        <v>15</v>
      </c>
      <c r="X11" s="7" t="s">
        <v>16</v>
      </c>
      <c r="Y11" s="8" t="s">
        <v>17</v>
      </c>
      <c r="Z11" s="4"/>
      <c r="AA11" s="4">
        <v>3</v>
      </c>
      <c r="AB11" s="16" t="str">
        <f>Y24</f>
        <v/>
      </c>
      <c r="AG11" s="2" t="s">
        <v>12</v>
      </c>
      <c r="AH11" s="6" t="s">
        <v>13</v>
      </c>
      <c r="AI11" s="6" t="s">
        <v>14</v>
      </c>
      <c r="AJ11" s="6" t="s">
        <v>15</v>
      </c>
      <c r="AK11" s="7" t="s">
        <v>16</v>
      </c>
      <c r="AL11" s="8" t="s">
        <v>17</v>
      </c>
      <c r="AN11" s="2">
        <v>4</v>
      </c>
      <c r="AO11" s="2" t="str">
        <f>AL38</f>
        <v/>
      </c>
    </row>
    <row r="12" spans="2:41" x14ac:dyDescent="0.2">
      <c r="B12" s="20"/>
      <c r="C12" s="21" t="s">
        <v>50</v>
      </c>
      <c r="D12" s="4" t="s">
        <v>23</v>
      </c>
      <c r="E12" s="4" t="str">
        <f>'TAB BRE 16'!C23</f>
        <v xml:space="preserve"> / </v>
      </c>
      <c r="F12" s="9">
        <f>SUM(IF(G12&gt;G13,1,0),IF(H12&gt;H13,1,0),IF(I12&gt;I13,1,0))</f>
        <v>0</v>
      </c>
      <c r="G12" s="89"/>
      <c r="H12" s="89"/>
      <c r="I12" s="89"/>
      <c r="J12" s="10" t="str">
        <f>IF(F12=F13,"",IF(F12&gt;F13,E12,E13))</f>
        <v/>
      </c>
      <c r="K12" s="11" t="str">
        <f>IF(F12=F13,"",IF(F12&lt;F13,E12,E13))</f>
        <v/>
      </c>
      <c r="L12" s="4"/>
      <c r="M12" s="4">
        <v>4</v>
      </c>
      <c r="N12" s="16" t="str">
        <f>K20</f>
        <v/>
      </c>
      <c r="P12" s="20"/>
      <c r="Q12" s="21" t="s">
        <v>51</v>
      </c>
      <c r="R12" s="4" t="s">
        <v>33</v>
      </c>
      <c r="S12" s="4" t="str">
        <f>'TAB BRE 16'!C42</f>
        <v xml:space="preserve"> / </v>
      </c>
      <c r="T12" s="9">
        <f>SUM(IF(U12&gt;U13,1,0),IF(V12&gt;V13,1,0),IF(W12&gt;W13,1,0))</f>
        <v>0</v>
      </c>
      <c r="U12" s="89"/>
      <c r="V12" s="89"/>
      <c r="W12" s="89"/>
      <c r="X12" s="10" t="str">
        <f>IF(T12=T13,"",IF(T12&gt;T13,S12,S13))</f>
        <v/>
      </c>
      <c r="Y12" s="11" t="str">
        <f>IF(T12=T13,"",IF(T12&lt;T13,S12,S13))</f>
        <v/>
      </c>
      <c r="Z12" s="4"/>
      <c r="AA12" s="4">
        <v>4</v>
      </c>
      <c r="AB12" s="16" t="str">
        <f>Y20</f>
        <v/>
      </c>
      <c r="AD12" s="13" t="s">
        <v>144</v>
      </c>
      <c r="AF12" s="2" t="str">
        <f>AB31</f>
        <v/>
      </c>
      <c r="AG12" s="9">
        <f>SUM(IF(AH12&gt;AH13,1,0),IF(AI12&gt;AI13,1,0),IF(AJ12&gt;AJ13,1,0))</f>
        <v>0</v>
      </c>
      <c r="AH12" s="89"/>
      <c r="AI12" s="89"/>
      <c r="AJ12" s="89"/>
      <c r="AK12" s="10" t="str">
        <f>IF(AG12=AG13,"",IF(AG12&gt;AG13,AF12,AF13))</f>
        <v/>
      </c>
      <c r="AL12" s="11" t="str">
        <f>IF(AG12=AG13,"",IF(AG12&lt;AG13,AF12,AF13))</f>
        <v/>
      </c>
      <c r="AN12" s="2">
        <v>5</v>
      </c>
      <c r="AO12" s="2" t="str">
        <f>AL8</f>
        <v/>
      </c>
    </row>
    <row r="13" spans="2:41" x14ac:dyDescent="0.2">
      <c r="B13" s="20"/>
      <c r="C13" s="4"/>
      <c r="D13" s="4"/>
      <c r="E13" s="4" t="str">
        <f>'TAB BRE 16'!C25</f>
        <v xml:space="preserve"> / </v>
      </c>
      <c r="F13" s="12">
        <f>SUM(IF(G13&gt;G12,1,0),IF(H13&gt;H12,1,0),IF(I13&gt;I12,1,0))</f>
        <v>0</v>
      </c>
      <c r="G13" s="89"/>
      <c r="H13" s="89"/>
      <c r="I13" s="89"/>
      <c r="J13" s="4"/>
      <c r="K13" s="4"/>
      <c r="L13" s="4"/>
      <c r="M13" s="4"/>
      <c r="N13" s="16"/>
      <c r="P13" s="20"/>
      <c r="Q13" s="4"/>
      <c r="R13" s="4"/>
      <c r="S13" s="4" t="str">
        <f>'TAB BRE 16'!C44</f>
        <v xml:space="preserve"> / </v>
      </c>
      <c r="T13" s="12">
        <f>SUM(IF(U13&gt;U12,1,0),IF(V13&gt;V12,1,0),IF(W13&gt;W12,1,0))</f>
        <v>0</v>
      </c>
      <c r="U13" s="89"/>
      <c r="V13" s="89"/>
      <c r="W13" s="89"/>
      <c r="X13" s="4"/>
      <c r="Y13" s="4"/>
      <c r="Z13" s="4"/>
      <c r="AA13" s="4"/>
      <c r="AB13" s="16"/>
      <c r="AF13" s="2" t="str">
        <f>AB10</f>
        <v/>
      </c>
      <c r="AG13" s="12">
        <f>SUM(IF(AH13&gt;AH12,1,0),IF(AI13&gt;AI12,1,0),IF(AJ13&gt;AJ12,1,0))</f>
        <v>0</v>
      </c>
      <c r="AH13" s="89"/>
      <c r="AI13" s="89"/>
      <c r="AJ13" s="89"/>
      <c r="AN13" s="2">
        <v>5</v>
      </c>
      <c r="AO13" s="2" t="str">
        <f>AL12</f>
        <v/>
      </c>
    </row>
    <row r="14" spans="2:41" ht="12" thickBot="1" x14ac:dyDescent="0.25"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6"/>
      <c r="P14" s="2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6"/>
      <c r="AN14" s="2">
        <v>5</v>
      </c>
      <c r="AO14" s="2" t="str">
        <f>AL16</f>
        <v/>
      </c>
    </row>
    <row r="15" spans="2:41" ht="12" thickBot="1" x14ac:dyDescent="0.25">
      <c r="B15" s="26" t="s">
        <v>3</v>
      </c>
      <c r="C15" s="4"/>
      <c r="D15" s="4"/>
      <c r="E15" s="4"/>
      <c r="F15" s="4" t="s">
        <v>12</v>
      </c>
      <c r="G15" s="6" t="s">
        <v>13</v>
      </c>
      <c r="H15" s="6" t="s">
        <v>14</v>
      </c>
      <c r="I15" s="6" t="s">
        <v>15</v>
      </c>
      <c r="J15" s="7" t="s">
        <v>16</v>
      </c>
      <c r="K15" s="8" t="s">
        <v>17</v>
      </c>
      <c r="L15" s="4"/>
      <c r="M15" s="4"/>
      <c r="N15" s="16"/>
      <c r="P15" s="26" t="s">
        <v>7</v>
      </c>
      <c r="Q15" s="4"/>
      <c r="R15" s="4"/>
      <c r="S15" s="4"/>
      <c r="T15" s="4" t="s">
        <v>12</v>
      </c>
      <c r="U15" s="6" t="s">
        <v>13</v>
      </c>
      <c r="V15" s="6" t="s">
        <v>14</v>
      </c>
      <c r="W15" s="6" t="s">
        <v>15</v>
      </c>
      <c r="X15" s="7" t="s">
        <v>16</v>
      </c>
      <c r="Y15" s="8" t="s">
        <v>17</v>
      </c>
      <c r="Z15" s="4"/>
      <c r="AA15" s="4"/>
      <c r="AB15" s="16"/>
      <c r="AG15" s="2" t="s">
        <v>12</v>
      </c>
      <c r="AH15" s="6" t="s">
        <v>13</v>
      </c>
      <c r="AI15" s="6" t="s">
        <v>14</v>
      </c>
      <c r="AJ15" s="6" t="s">
        <v>15</v>
      </c>
      <c r="AK15" s="7" t="s">
        <v>16</v>
      </c>
      <c r="AL15" s="8" t="s">
        <v>17</v>
      </c>
      <c r="AN15" s="2">
        <v>5</v>
      </c>
      <c r="AO15" s="2" t="str">
        <f>AL20</f>
        <v/>
      </c>
    </row>
    <row r="16" spans="2:41" x14ac:dyDescent="0.2">
      <c r="B16" s="20"/>
      <c r="C16" s="21" t="s">
        <v>54</v>
      </c>
      <c r="D16" s="4" t="s">
        <v>24</v>
      </c>
      <c r="E16" s="4" t="str">
        <f>J8</f>
        <v/>
      </c>
      <c r="F16" s="9">
        <f>SUM(IF(G16&gt;G17,1,0),IF(H16&gt;H17,1,0),IF(I16&gt;I17,1,0))</f>
        <v>0</v>
      </c>
      <c r="G16" s="89"/>
      <c r="H16" s="89"/>
      <c r="I16" s="89"/>
      <c r="J16" s="10" t="str">
        <f>IF(F16=F17,"",IF(F16&gt;F17,E16,E17))</f>
        <v/>
      </c>
      <c r="K16" s="11" t="str">
        <f>IF(F16=F17,"",IF(F16&lt;F17,E16,E17))</f>
        <v/>
      </c>
      <c r="L16" s="4"/>
      <c r="M16" s="4"/>
      <c r="N16" s="16"/>
      <c r="P16" s="20"/>
      <c r="Q16" s="21" t="s">
        <v>55</v>
      </c>
      <c r="R16" s="4" t="s">
        <v>34</v>
      </c>
      <c r="S16" s="4" t="str">
        <f>X8</f>
        <v/>
      </c>
      <c r="T16" s="9">
        <f>SUM(IF(U16&gt;U17,1,0),IF(V16&gt;V17,1,0),IF(W16&gt;W17,1,0))</f>
        <v>0</v>
      </c>
      <c r="U16" s="89"/>
      <c r="V16" s="89"/>
      <c r="W16" s="89"/>
      <c r="X16" s="10" t="str">
        <f>IF(T16=T17,"",IF(T16&gt;T17,S16,S17))</f>
        <v/>
      </c>
      <c r="Y16" s="11" t="str">
        <f>IF(T16=T17,"",IF(T16&lt;T17,S16,S17))</f>
        <v/>
      </c>
      <c r="Z16" s="4"/>
      <c r="AA16" s="4"/>
      <c r="AB16" s="16"/>
      <c r="AD16" s="13" t="s">
        <v>145</v>
      </c>
      <c r="AF16" s="2" t="str">
        <f>N31</f>
        <v/>
      </c>
      <c r="AG16" s="9">
        <f>SUM(IF(AH16&gt;AH17,1,0),IF(AI16&gt;AI17,1,0),IF(AJ16&gt;AJ17,1,0))</f>
        <v>0</v>
      </c>
      <c r="AH16" s="89"/>
      <c r="AI16" s="89"/>
      <c r="AJ16" s="89"/>
      <c r="AK16" s="10" t="str">
        <f>IF(AG16=AG17,"",IF(AG16&gt;AG17,AF16,AF17))</f>
        <v/>
      </c>
      <c r="AL16" s="11" t="str">
        <f>IF(AG16=AG17,"",IF(AG16&lt;AG17,AF16,AF17))</f>
        <v/>
      </c>
      <c r="AN16" s="2">
        <v>9</v>
      </c>
      <c r="AO16" s="2" t="str">
        <f>N11</f>
        <v/>
      </c>
    </row>
    <row r="17" spans="2:41" x14ac:dyDescent="0.2">
      <c r="B17" s="20"/>
      <c r="C17" s="4"/>
      <c r="D17" s="4"/>
      <c r="E17" s="4" t="str">
        <f>J12</f>
        <v/>
      </c>
      <c r="F17" s="12">
        <f>SUM(IF(G17&gt;G16,1,0),IF(H17&gt;H16,1,0),IF(I17&gt;I16,1,0))</f>
        <v>0</v>
      </c>
      <c r="G17" s="89"/>
      <c r="H17" s="89"/>
      <c r="I17" s="89"/>
      <c r="J17" s="4"/>
      <c r="K17" s="4"/>
      <c r="L17" s="4"/>
      <c r="M17" s="4"/>
      <c r="N17" s="16"/>
      <c r="P17" s="20"/>
      <c r="Q17" s="4"/>
      <c r="R17" s="4"/>
      <c r="S17" s="4" t="str">
        <f>X12</f>
        <v/>
      </c>
      <c r="T17" s="12">
        <f>SUM(IF(U17&gt;U16,1,0),IF(V17&gt;V16,1,0),IF(W17&gt;W16,1,0))</f>
        <v>0</v>
      </c>
      <c r="U17" s="89"/>
      <c r="V17" s="89"/>
      <c r="W17" s="89"/>
      <c r="X17" s="4"/>
      <c r="Y17" s="4"/>
      <c r="Z17" s="4"/>
      <c r="AA17" s="4"/>
      <c r="AB17" s="16"/>
      <c r="AF17" s="2" t="str">
        <f>N10</f>
        <v/>
      </c>
      <c r="AG17" s="12">
        <f>SUM(IF(AH17&gt;AH16,1,0),IF(AI17&gt;AI16,1,0),IF(AJ17&gt;AJ16,1,0))</f>
        <v>0</v>
      </c>
      <c r="AH17" s="89"/>
      <c r="AI17" s="89"/>
      <c r="AJ17" s="89"/>
      <c r="AN17" s="2">
        <v>9</v>
      </c>
      <c r="AO17" s="2" t="str">
        <f>AB11</f>
        <v/>
      </c>
    </row>
    <row r="18" spans="2:41" x14ac:dyDescent="0.2"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6"/>
      <c r="P18" s="20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6"/>
      <c r="AN18" s="2">
        <v>9</v>
      </c>
      <c r="AO18" s="2" t="str">
        <f>N33</f>
        <v/>
      </c>
    </row>
    <row r="19" spans="2:41" x14ac:dyDescent="0.2">
      <c r="B19" s="20"/>
      <c r="C19" s="4"/>
      <c r="D19" s="4"/>
      <c r="E19" s="4"/>
      <c r="F19" s="4" t="s">
        <v>12</v>
      </c>
      <c r="G19" s="6" t="s">
        <v>13</v>
      </c>
      <c r="H19" s="6" t="s">
        <v>14</v>
      </c>
      <c r="I19" s="6" t="s">
        <v>15</v>
      </c>
      <c r="J19" s="7" t="s">
        <v>16</v>
      </c>
      <c r="K19" s="8" t="s">
        <v>17</v>
      </c>
      <c r="L19" s="4"/>
      <c r="M19" s="4"/>
      <c r="N19" s="16"/>
      <c r="P19" s="20"/>
      <c r="Q19" s="4"/>
      <c r="R19" s="4"/>
      <c r="S19" s="4"/>
      <c r="T19" s="4" t="s">
        <v>12</v>
      </c>
      <c r="U19" s="6" t="s">
        <v>13</v>
      </c>
      <c r="V19" s="6" t="s">
        <v>14</v>
      </c>
      <c r="W19" s="6" t="s">
        <v>15</v>
      </c>
      <c r="X19" s="7" t="s">
        <v>16</v>
      </c>
      <c r="Y19" s="8" t="s">
        <v>17</v>
      </c>
      <c r="Z19" s="4"/>
      <c r="AA19" s="4"/>
      <c r="AB19" s="16"/>
      <c r="AG19" s="2" t="s">
        <v>12</v>
      </c>
      <c r="AH19" s="6" t="s">
        <v>13</v>
      </c>
      <c r="AI19" s="6" t="s">
        <v>14</v>
      </c>
      <c r="AJ19" s="6" t="s">
        <v>15</v>
      </c>
      <c r="AK19" s="7" t="s">
        <v>16</v>
      </c>
      <c r="AL19" s="8" t="s">
        <v>17</v>
      </c>
      <c r="AN19" s="2">
        <v>9</v>
      </c>
      <c r="AO19" s="2" t="str">
        <f>AB33</f>
        <v/>
      </c>
    </row>
    <row r="20" spans="2:41" x14ac:dyDescent="0.2">
      <c r="B20" s="20"/>
      <c r="C20" s="21" t="s">
        <v>58</v>
      </c>
      <c r="D20" s="4" t="s">
        <v>25</v>
      </c>
      <c r="E20" s="4" t="str">
        <f>K8</f>
        <v/>
      </c>
      <c r="F20" s="9">
        <f>SUM(IF(G20&gt;G21,1,0),IF(H20&gt;H21,1,0),IF(I20&gt;I21,1,0))</f>
        <v>0</v>
      </c>
      <c r="G20" s="89"/>
      <c r="H20" s="89"/>
      <c r="I20" s="89"/>
      <c r="J20" s="10" t="str">
        <f>IF(F20=F21,"",IF(F20&gt;F21,E20,E21))</f>
        <v/>
      </c>
      <c r="K20" s="11" t="str">
        <f>IF(F20=F21,"",IF(F20&lt;F21,E20,E21))</f>
        <v/>
      </c>
      <c r="L20" s="4"/>
      <c r="M20" s="4"/>
      <c r="N20" s="16"/>
      <c r="P20" s="20"/>
      <c r="Q20" s="21" t="s">
        <v>59</v>
      </c>
      <c r="R20" s="4" t="s">
        <v>35</v>
      </c>
      <c r="S20" s="4" t="str">
        <f>Y8</f>
        <v/>
      </c>
      <c r="T20" s="9">
        <f>SUM(IF(U20&gt;U21,1,0),IF(V20&gt;V21,1,0),IF(W20&gt;W21,1,0))</f>
        <v>0</v>
      </c>
      <c r="U20" s="89"/>
      <c r="V20" s="89"/>
      <c r="W20" s="89"/>
      <c r="X20" s="10" t="str">
        <f>IF(T20=T21,"",IF(T20&gt;T21,S20,S21))</f>
        <v/>
      </c>
      <c r="Y20" s="11" t="str">
        <f>IF(T20=T21,"",IF(T20&lt;T21,S20,S21))</f>
        <v/>
      </c>
      <c r="Z20" s="4"/>
      <c r="AA20" s="4"/>
      <c r="AB20" s="16"/>
      <c r="AD20" s="13" t="s">
        <v>146</v>
      </c>
      <c r="AF20" s="2" t="str">
        <f>AB9</f>
        <v/>
      </c>
      <c r="AG20" s="9">
        <f>SUM(IF(AH20&gt;AH21,1,0),IF(AI20&gt;AI21,1,0),IF(AJ20&gt;AJ21,1,0))</f>
        <v>0</v>
      </c>
      <c r="AH20" s="89"/>
      <c r="AI20" s="89"/>
      <c r="AJ20" s="89"/>
      <c r="AK20" s="10" t="str">
        <f>IF(AG20=AG21,"",IF(AG20&gt;AG21,AF20,AF21))</f>
        <v/>
      </c>
      <c r="AL20" s="11" t="str">
        <f>IF(AG20=AG21,"",IF(AG20&lt;AG21,AF20,AF21))</f>
        <v/>
      </c>
      <c r="AN20" s="2">
        <v>13</v>
      </c>
      <c r="AO20" s="2" t="str">
        <f>N34</f>
        <v/>
      </c>
    </row>
    <row r="21" spans="2:41" x14ac:dyDescent="0.2">
      <c r="B21" s="20"/>
      <c r="C21" s="4"/>
      <c r="D21" s="4"/>
      <c r="E21" s="4" t="str">
        <f>K12</f>
        <v/>
      </c>
      <c r="F21" s="12">
        <f>SUM(IF(G21&gt;G20,1,0),IF(H21&gt;H20,1,0),IF(I21&gt;I20,1,0))</f>
        <v>0</v>
      </c>
      <c r="G21" s="89"/>
      <c r="H21" s="89"/>
      <c r="I21" s="89"/>
      <c r="J21" s="4"/>
      <c r="K21" s="4"/>
      <c r="L21" s="4"/>
      <c r="M21" s="4"/>
      <c r="N21" s="16"/>
      <c r="P21" s="20"/>
      <c r="Q21" s="4"/>
      <c r="R21" s="4"/>
      <c r="S21" s="4" t="str">
        <f>Y12</f>
        <v/>
      </c>
      <c r="T21" s="12">
        <f>SUM(IF(U21&gt;U20,1,0),IF(V21&gt;V20,1,0),IF(W21&gt;W20,1,0))</f>
        <v>0</v>
      </c>
      <c r="U21" s="89"/>
      <c r="V21" s="89"/>
      <c r="W21" s="89"/>
      <c r="X21" s="4"/>
      <c r="Y21" s="4"/>
      <c r="Z21" s="4"/>
      <c r="AA21" s="4"/>
      <c r="AB21" s="16"/>
      <c r="AF21" s="2" t="str">
        <f>AB32</f>
        <v/>
      </c>
      <c r="AG21" s="12">
        <f>SUM(IF(AH21&gt;AH20,1,0),IF(AI21&gt;AI20,1,0),IF(AJ21&gt;AJ20,1,0))</f>
        <v>0</v>
      </c>
      <c r="AH21" s="89"/>
      <c r="AI21" s="89"/>
      <c r="AJ21" s="89"/>
      <c r="AN21" s="2">
        <v>13</v>
      </c>
      <c r="AO21" s="2" t="str">
        <f>AB12</f>
        <v/>
      </c>
    </row>
    <row r="22" spans="2:41" x14ac:dyDescent="0.2"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6"/>
      <c r="P22" s="20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/>
      <c r="AN22" s="2">
        <v>13</v>
      </c>
      <c r="AO22" s="2" t="str">
        <f>N12</f>
        <v/>
      </c>
    </row>
    <row r="23" spans="2:41" x14ac:dyDescent="0.2">
      <c r="B23" s="20"/>
      <c r="C23" s="4"/>
      <c r="D23" s="4"/>
      <c r="E23" s="4"/>
      <c r="F23" s="4" t="s">
        <v>12</v>
      </c>
      <c r="G23" s="6" t="s">
        <v>13</v>
      </c>
      <c r="H23" s="6" t="s">
        <v>14</v>
      </c>
      <c r="I23" s="6" t="s">
        <v>15</v>
      </c>
      <c r="J23" s="7" t="s">
        <v>16</v>
      </c>
      <c r="K23" s="8" t="s">
        <v>17</v>
      </c>
      <c r="L23" s="4"/>
      <c r="M23" s="4"/>
      <c r="N23" s="16"/>
      <c r="P23" s="20"/>
      <c r="Q23" s="4"/>
      <c r="R23" s="4"/>
      <c r="S23" s="4"/>
      <c r="T23" s="4" t="s">
        <v>12</v>
      </c>
      <c r="U23" s="6" t="s">
        <v>13</v>
      </c>
      <c r="V23" s="6" t="s">
        <v>14</v>
      </c>
      <c r="W23" s="6" t="s">
        <v>15</v>
      </c>
      <c r="X23" s="7" t="s">
        <v>16</v>
      </c>
      <c r="Y23" s="8" t="s">
        <v>17</v>
      </c>
      <c r="Z23" s="4"/>
      <c r="AA23" s="4"/>
      <c r="AB23" s="16"/>
      <c r="AN23" s="2">
        <v>13</v>
      </c>
      <c r="AO23" s="2" t="str">
        <f>AB34</f>
        <v/>
      </c>
    </row>
    <row r="24" spans="2:41" x14ac:dyDescent="0.2">
      <c r="B24" s="20"/>
      <c r="C24" s="21" t="s">
        <v>62</v>
      </c>
      <c r="D24" s="4" t="s">
        <v>26</v>
      </c>
      <c r="E24" s="4" t="str">
        <f>K16</f>
        <v/>
      </c>
      <c r="F24" s="9">
        <f>SUM(IF(G24&gt;G25,1,0),IF(H24&gt;H25,1,0),IF(I24&gt;I25,1,0))</f>
        <v>0</v>
      </c>
      <c r="G24" s="89"/>
      <c r="H24" s="89"/>
      <c r="I24" s="89"/>
      <c r="J24" s="10" t="str">
        <f>IF(F24=F25,"",IF(F24&gt;F25,E24,E25))</f>
        <v/>
      </c>
      <c r="K24" s="11" t="str">
        <f>IF(F24=F25,"",IF(F24&lt;F25,E24,E25))</f>
        <v/>
      </c>
      <c r="L24" s="4"/>
      <c r="M24" s="4"/>
      <c r="N24" s="16"/>
      <c r="P24" s="20"/>
      <c r="Q24" s="21" t="s">
        <v>63</v>
      </c>
      <c r="R24" s="4" t="s">
        <v>36</v>
      </c>
      <c r="S24" s="4" t="str">
        <f>Y16</f>
        <v/>
      </c>
      <c r="T24" s="9">
        <f>SUM(IF(U24&gt;U25,1,0),IF(V24&gt;V25,1,0),IF(W24&gt;W25,1,0))</f>
        <v>0</v>
      </c>
      <c r="U24" s="89"/>
      <c r="V24" s="89"/>
      <c r="W24" s="89"/>
      <c r="X24" s="10" t="str">
        <f>IF(T24=T25,"",IF(T24&gt;T25,S24,S25))</f>
        <v/>
      </c>
      <c r="Y24" s="11" t="str">
        <f>IF(T24=T25,"",IF(T24&lt;T25,S24,S25))</f>
        <v/>
      </c>
      <c r="Z24" s="4"/>
      <c r="AA24" s="4"/>
      <c r="AB24" s="16"/>
      <c r="AF24" s="14" t="s">
        <v>43</v>
      </c>
    </row>
    <row r="25" spans="2:41" x14ac:dyDescent="0.2">
      <c r="B25" s="20"/>
      <c r="C25" s="4"/>
      <c r="D25" s="4"/>
      <c r="E25" s="4" t="str">
        <f>J20</f>
        <v/>
      </c>
      <c r="F25" s="12">
        <f>SUM(IF(G25&gt;G24,1,0),IF(H25&gt;H24,1,0),IF(I25&gt;I24,1,0))</f>
        <v>0</v>
      </c>
      <c r="G25" s="89"/>
      <c r="H25" s="89"/>
      <c r="I25" s="89"/>
      <c r="J25" s="4"/>
      <c r="K25" s="4"/>
      <c r="L25" s="4"/>
      <c r="M25" s="4"/>
      <c r="N25" s="16"/>
      <c r="P25" s="20"/>
      <c r="Q25" s="4"/>
      <c r="R25" s="4"/>
      <c r="S25" s="4" t="str">
        <f>X20</f>
        <v/>
      </c>
      <c r="T25" s="12">
        <f>SUM(IF(U25&gt;U24,1,0),IF(V25&gt;V24,1,0),IF(W25&gt;W24,1,0))</f>
        <v>0</v>
      </c>
      <c r="U25" s="89"/>
      <c r="V25" s="89"/>
      <c r="W25" s="89"/>
      <c r="X25" s="4"/>
      <c r="Y25" s="4"/>
      <c r="Z25" s="4"/>
      <c r="AA25" s="4"/>
      <c r="AB25" s="16"/>
      <c r="AF25" s="15"/>
    </row>
    <row r="26" spans="2:41" x14ac:dyDescent="0.2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P26" s="23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G26" s="2" t="s">
        <v>12</v>
      </c>
      <c r="AH26" s="6" t="s">
        <v>13</v>
      </c>
      <c r="AI26" s="6" t="s">
        <v>14</v>
      </c>
      <c r="AJ26" s="6" t="s">
        <v>15</v>
      </c>
      <c r="AK26" s="7" t="s">
        <v>16</v>
      </c>
      <c r="AL26" s="8" t="s">
        <v>17</v>
      </c>
    </row>
    <row r="27" spans="2:41" x14ac:dyDescent="0.2">
      <c r="AD27" s="13" t="s">
        <v>4</v>
      </c>
      <c r="AF27" s="2" t="str">
        <f>AK8</f>
        <v/>
      </c>
      <c r="AG27" s="9">
        <f>SUM(IF(AH27&gt;AH28,1,0),IF(AI27&gt;AI28,1,0),IF(AJ27&gt;AJ28,1,0))</f>
        <v>0</v>
      </c>
      <c r="AH27" s="89"/>
      <c r="AI27" s="89"/>
      <c r="AJ27" s="89"/>
      <c r="AK27" s="10" t="str">
        <f>IF(AG27=AG28,"",IF(AG27&gt;AG28,AF27,AF28))</f>
        <v/>
      </c>
      <c r="AL27" s="11" t="str">
        <f>IF(AG27=AG28,"",IF(AG27&lt;AG28,AF27,AF28))</f>
        <v/>
      </c>
    </row>
    <row r="28" spans="2:41" x14ac:dyDescent="0.2">
      <c r="B28" s="1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P28" s="11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F28" s="2" t="str">
        <f>AK12</f>
        <v/>
      </c>
      <c r="AG28" s="12">
        <f>SUM(IF(AH28&gt;AH27,1,0),IF(AI28&gt;AI27,1,0),IF(AJ28&gt;AJ27,1,0))</f>
        <v>0</v>
      </c>
      <c r="AH28" s="89"/>
      <c r="AI28" s="89"/>
      <c r="AJ28" s="89"/>
    </row>
    <row r="29" spans="2:41" x14ac:dyDescent="0.2">
      <c r="B29" s="19"/>
      <c r="C29" s="4"/>
      <c r="D29" s="4"/>
      <c r="E29" s="4"/>
      <c r="F29" s="4" t="s">
        <v>12</v>
      </c>
      <c r="G29" s="6" t="s">
        <v>13</v>
      </c>
      <c r="H29" s="6" t="s">
        <v>14</v>
      </c>
      <c r="I29" s="6" t="s">
        <v>15</v>
      </c>
      <c r="J29" s="7" t="s">
        <v>16</v>
      </c>
      <c r="K29" s="8" t="s">
        <v>17</v>
      </c>
      <c r="L29" s="4"/>
      <c r="M29" s="4"/>
      <c r="N29" s="16" t="s">
        <v>2</v>
      </c>
      <c r="P29" s="19"/>
      <c r="Q29" s="4"/>
      <c r="R29" s="4"/>
      <c r="S29" s="4"/>
      <c r="T29" s="4" t="s">
        <v>12</v>
      </c>
      <c r="U29" s="6" t="s">
        <v>13</v>
      </c>
      <c r="V29" s="6" t="s">
        <v>14</v>
      </c>
      <c r="W29" s="6" t="s">
        <v>15</v>
      </c>
      <c r="X29" s="7" t="s">
        <v>16</v>
      </c>
      <c r="Y29" s="8" t="s">
        <v>17</v>
      </c>
      <c r="Z29" s="4"/>
      <c r="AA29" s="4"/>
      <c r="AB29" s="16" t="s">
        <v>2</v>
      </c>
    </row>
    <row r="30" spans="2:41" x14ac:dyDescent="0.2">
      <c r="B30" s="20"/>
      <c r="C30" s="21" t="s">
        <v>48</v>
      </c>
      <c r="D30" s="4" t="s">
        <v>27</v>
      </c>
      <c r="E30" s="4" t="str">
        <f>'TAB BRE 16'!C59</f>
        <v xml:space="preserve"> / </v>
      </c>
      <c r="F30" s="9">
        <f>SUM(IF(G30&gt;G31,1,0),IF(H30&gt;H31,1,0),IF(I30&gt;I31,1,0))</f>
        <v>0</v>
      </c>
      <c r="G30" s="89"/>
      <c r="H30" s="89"/>
      <c r="I30" s="89"/>
      <c r="J30" s="10" t="str">
        <f>IF(F30=F31,"",IF(F30&gt;F31,E30,E31))</f>
        <v/>
      </c>
      <c r="K30" s="11" t="str">
        <f>IF(F30=F31,"",IF(F30&lt;F31,E30,E31))</f>
        <v/>
      </c>
      <c r="L30" s="4"/>
      <c r="M30" s="4"/>
      <c r="N30" s="16" t="s">
        <v>20</v>
      </c>
      <c r="P30" s="20"/>
      <c r="Q30" s="21" t="s">
        <v>49</v>
      </c>
      <c r="R30" s="4" t="s">
        <v>37</v>
      </c>
      <c r="S30" s="4" t="str">
        <f>'TAB BRE 16'!C78</f>
        <v xml:space="preserve"> / </v>
      </c>
      <c r="T30" s="9">
        <f>SUM(IF(U30&gt;U31,1,0),IF(V30&gt;V31,1,0),IF(W30&gt;W31,1,0))</f>
        <v>0</v>
      </c>
      <c r="U30" s="89"/>
      <c r="V30" s="89"/>
      <c r="W30" s="89"/>
      <c r="X30" s="10" t="str">
        <f>IF(T30=T31,"",IF(T30&gt;T31,S30,S31))</f>
        <v/>
      </c>
      <c r="Y30" s="11" t="str">
        <f>IF(T30=T31,"",IF(T30&lt;T31,S30,S31))</f>
        <v/>
      </c>
      <c r="Z30" s="4"/>
      <c r="AA30" s="4"/>
      <c r="AB30" s="16" t="s">
        <v>21</v>
      </c>
    </row>
    <row r="31" spans="2:41" x14ac:dyDescent="0.2">
      <c r="B31" s="20"/>
      <c r="C31" s="4"/>
      <c r="D31" s="4"/>
      <c r="E31" s="4" t="str">
        <f>'TAB BRE 16'!C65</f>
        <v xml:space="preserve"> / </v>
      </c>
      <c r="F31" s="12">
        <f>SUM(IF(G31&gt;G30,1,0),IF(H31&gt;H30,1,0),IF(I31&gt;I30,1,0))</f>
        <v>0</v>
      </c>
      <c r="G31" s="89"/>
      <c r="H31" s="89"/>
      <c r="I31" s="89"/>
      <c r="J31" s="4"/>
      <c r="K31" s="4"/>
      <c r="L31" s="4"/>
      <c r="M31" s="4">
        <v>1</v>
      </c>
      <c r="N31" s="16" t="str">
        <f>J38</f>
        <v/>
      </c>
      <c r="P31" s="20"/>
      <c r="Q31" s="4"/>
      <c r="R31" s="4"/>
      <c r="S31" s="4" t="str">
        <f>'TAB BRE 16'!C84</f>
        <v xml:space="preserve"> / </v>
      </c>
      <c r="T31" s="12">
        <f>SUM(IF(U31&gt;U30,1,0),IF(V31&gt;V30,1,0),IF(W31&gt;W30,1,0))</f>
        <v>0</v>
      </c>
      <c r="U31" s="89"/>
      <c r="V31" s="89"/>
      <c r="W31" s="89"/>
      <c r="X31" s="4"/>
      <c r="Y31" s="4"/>
      <c r="Z31" s="4"/>
      <c r="AA31" s="4">
        <v>1</v>
      </c>
      <c r="AB31" s="16" t="str">
        <f>X38</f>
        <v/>
      </c>
      <c r="AG31" s="2" t="s">
        <v>12</v>
      </c>
      <c r="AH31" s="6" t="s">
        <v>13</v>
      </c>
      <c r="AI31" s="6" t="s">
        <v>14</v>
      </c>
      <c r="AJ31" s="6" t="s">
        <v>15</v>
      </c>
      <c r="AK31" s="7" t="s">
        <v>16</v>
      </c>
      <c r="AL31" s="8" t="s">
        <v>17</v>
      </c>
    </row>
    <row r="32" spans="2:41" x14ac:dyDescent="0.2"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2</v>
      </c>
      <c r="N32" s="16" t="str">
        <f>J46</f>
        <v/>
      </c>
      <c r="P32" s="20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2</v>
      </c>
      <c r="AB32" s="16" t="str">
        <f>X46</f>
        <v/>
      </c>
      <c r="AD32" s="13" t="s">
        <v>5</v>
      </c>
      <c r="AF32" s="2" t="str">
        <f>AK16</f>
        <v/>
      </c>
      <c r="AG32" s="9">
        <f>SUM(IF(AH32&gt;AH33,1,0),IF(AI32&gt;AI33,1,0),IF(AJ32&gt;AJ33,1,0))</f>
        <v>0</v>
      </c>
      <c r="AH32" s="89"/>
      <c r="AI32" s="89"/>
      <c r="AJ32" s="89"/>
      <c r="AK32" s="10" t="str">
        <f>IF(AG32=AG33,"",IF(AG32&gt;AG33,AF32,AF33))</f>
        <v/>
      </c>
      <c r="AL32" s="11" t="str">
        <f>IF(AG32=AG33,"",IF(AG32&lt;AG33,AF32,AF33))</f>
        <v/>
      </c>
    </row>
    <row r="33" spans="2:38" x14ac:dyDescent="0.2">
      <c r="B33" s="20"/>
      <c r="C33" s="4"/>
      <c r="D33" s="4"/>
      <c r="E33" s="4"/>
      <c r="F33" s="4" t="s">
        <v>12</v>
      </c>
      <c r="G33" s="6" t="s">
        <v>13</v>
      </c>
      <c r="H33" s="6" t="s">
        <v>14</v>
      </c>
      <c r="I33" s="6" t="s">
        <v>15</v>
      </c>
      <c r="J33" s="7" t="s">
        <v>16</v>
      </c>
      <c r="K33" s="8" t="s">
        <v>17</v>
      </c>
      <c r="L33" s="4"/>
      <c r="M33" s="4">
        <v>3</v>
      </c>
      <c r="N33" s="16" t="str">
        <f>K46</f>
        <v/>
      </c>
      <c r="P33" s="20"/>
      <c r="Q33" s="4"/>
      <c r="R33" s="4"/>
      <c r="S33" s="4"/>
      <c r="T33" s="4" t="s">
        <v>12</v>
      </c>
      <c r="U33" s="6" t="s">
        <v>13</v>
      </c>
      <c r="V33" s="6" t="s">
        <v>14</v>
      </c>
      <c r="W33" s="6" t="s">
        <v>15</v>
      </c>
      <c r="X33" s="7" t="s">
        <v>16</v>
      </c>
      <c r="Y33" s="8" t="s">
        <v>17</v>
      </c>
      <c r="Z33" s="4"/>
      <c r="AA33" s="4">
        <v>3</v>
      </c>
      <c r="AB33" s="16" t="str">
        <f>Y46</f>
        <v/>
      </c>
      <c r="AF33" s="2" t="str">
        <f>AK20</f>
        <v/>
      </c>
      <c r="AG33" s="12">
        <f>SUM(IF(AH33&gt;AH32,1,0),IF(AI33&gt;AI32,1,0),IF(AJ33&gt;AJ32,1,0))</f>
        <v>0</v>
      </c>
      <c r="AH33" s="89"/>
      <c r="AI33" s="89"/>
      <c r="AJ33" s="89"/>
    </row>
    <row r="34" spans="2:38" x14ac:dyDescent="0.2">
      <c r="B34" s="20"/>
      <c r="C34" s="21" t="s">
        <v>52</v>
      </c>
      <c r="D34" s="4" t="s">
        <v>28</v>
      </c>
      <c r="E34" s="4" t="str">
        <f>'TAB BRE 16'!C61</f>
        <v xml:space="preserve"> / </v>
      </c>
      <c r="F34" s="9">
        <f>SUM(IF(G34&gt;G35,1,0),IF(H34&gt;H35,1,0),IF(I34&gt;I35,1,0))</f>
        <v>0</v>
      </c>
      <c r="G34" s="89"/>
      <c r="H34" s="89"/>
      <c r="I34" s="89"/>
      <c r="J34" s="10" t="str">
        <f>IF(F34=F35,"",IF(F34&gt;F35,E34,E35))</f>
        <v/>
      </c>
      <c r="K34" s="11" t="str">
        <f>IF(F34=F35,"",IF(F34&lt;F35,E34,E35))</f>
        <v/>
      </c>
      <c r="L34" s="4"/>
      <c r="M34" s="4">
        <v>4</v>
      </c>
      <c r="N34" s="16" t="str">
        <f>K42</f>
        <v/>
      </c>
      <c r="P34" s="20"/>
      <c r="Q34" s="21" t="s">
        <v>53</v>
      </c>
      <c r="R34" s="4" t="s">
        <v>38</v>
      </c>
      <c r="S34" s="4" t="str">
        <f>'TAB BRE 16'!C80</f>
        <v xml:space="preserve"> / </v>
      </c>
      <c r="T34" s="9">
        <f>SUM(IF(U34&gt;U35,1,0),IF(V34&gt;V35,1,0),IF(W34&gt;W35,1,0))</f>
        <v>0</v>
      </c>
      <c r="U34" s="89"/>
      <c r="V34" s="89"/>
      <c r="W34" s="89"/>
      <c r="X34" s="10" t="str">
        <f>IF(T34=T35,"",IF(T34&gt;T35,S34,S35))</f>
        <v/>
      </c>
      <c r="Y34" s="11" t="str">
        <f>IF(T34=T35,"",IF(T34&lt;T35,S34,S35))</f>
        <v/>
      </c>
      <c r="Z34" s="4"/>
      <c r="AA34" s="4">
        <v>4</v>
      </c>
      <c r="AB34" s="16" t="str">
        <f>Y42</f>
        <v/>
      </c>
    </row>
    <row r="35" spans="2:38" x14ac:dyDescent="0.2">
      <c r="B35" s="20"/>
      <c r="C35" s="4"/>
      <c r="D35" s="4"/>
      <c r="E35" s="4" t="str">
        <f>'TAB BRE 16'!C63</f>
        <v xml:space="preserve"> / </v>
      </c>
      <c r="F35" s="12">
        <f>SUM(IF(G35&gt;G34,1,0),IF(H35&gt;H34,1,0),IF(I35&gt;I34,1,0))</f>
        <v>0</v>
      </c>
      <c r="G35" s="89"/>
      <c r="H35" s="89"/>
      <c r="I35" s="89"/>
      <c r="J35" s="4"/>
      <c r="K35" s="4"/>
      <c r="L35" s="4"/>
      <c r="M35" s="4"/>
      <c r="N35" s="16"/>
      <c r="P35" s="20"/>
      <c r="Q35" s="4"/>
      <c r="R35" s="4"/>
      <c r="S35" s="4" t="str">
        <f>'TAB BRE 16'!C82</f>
        <v xml:space="preserve"> / </v>
      </c>
      <c r="T35" s="12">
        <f>SUM(IF(U35&gt;U34,1,0),IF(V35&gt;V34,1,0),IF(W35&gt;W34,1,0))</f>
        <v>0</v>
      </c>
      <c r="U35" s="89"/>
      <c r="V35" s="89"/>
      <c r="W35" s="89"/>
      <c r="X35" s="4"/>
      <c r="Y35" s="4"/>
      <c r="Z35" s="4"/>
      <c r="AA35" s="4"/>
      <c r="AB35" s="16"/>
      <c r="AF35" s="14" t="s">
        <v>44</v>
      </c>
    </row>
    <row r="36" spans="2:38" ht="12" thickBot="1" x14ac:dyDescent="0.25"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6"/>
      <c r="P36" s="2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6"/>
    </row>
    <row r="37" spans="2:38" ht="12" thickBot="1" x14ac:dyDescent="0.25">
      <c r="B37" s="26" t="s">
        <v>10</v>
      </c>
      <c r="C37" s="4"/>
      <c r="D37" s="4"/>
      <c r="E37" s="4"/>
      <c r="F37" s="4" t="s">
        <v>12</v>
      </c>
      <c r="G37" s="6" t="s">
        <v>13</v>
      </c>
      <c r="H37" s="6" t="s">
        <v>14</v>
      </c>
      <c r="I37" s="6" t="s">
        <v>15</v>
      </c>
      <c r="J37" s="7" t="s">
        <v>16</v>
      </c>
      <c r="K37" s="8" t="s">
        <v>17</v>
      </c>
      <c r="L37" s="4"/>
      <c r="M37" s="4"/>
      <c r="N37" s="16"/>
      <c r="P37" s="26" t="s">
        <v>11</v>
      </c>
      <c r="Q37" s="4"/>
      <c r="R37" s="4"/>
      <c r="S37" s="4"/>
      <c r="T37" s="4" t="s">
        <v>12</v>
      </c>
      <c r="U37" s="6" t="s">
        <v>13</v>
      </c>
      <c r="V37" s="6" t="s">
        <v>14</v>
      </c>
      <c r="W37" s="6" t="s">
        <v>15</v>
      </c>
      <c r="X37" s="7" t="s">
        <v>16</v>
      </c>
      <c r="Y37" s="8" t="s">
        <v>17</v>
      </c>
      <c r="Z37" s="4"/>
      <c r="AA37" s="4"/>
      <c r="AB37" s="16"/>
      <c r="AG37" s="2" t="s">
        <v>12</v>
      </c>
      <c r="AH37" s="6" t="s">
        <v>13</v>
      </c>
      <c r="AI37" s="6" t="s">
        <v>14</v>
      </c>
      <c r="AJ37" s="6" t="s">
        <v>15</v>
      </c>
      <c r="AK37" s="7" t="s">
        <v>16</v>
      </c>
      <c r="AL37" s="8" t="s">
        <v>17</v>
      </c>
    </row>
    <row r="38" spans="2:38" x14ac:dyDescent="0.2">
      <c r="B38" s="20"/>
      <c r="C38" s="21" t="s">
        <v>56</v>
      </c>
      <c r="D38" s="4" t="s">
        <v>29</v>
      </c>
      <c r="E38" s="4" t="str">
        <f>J30</f>
        <v/>
      </c>
      <c r="F38" s="9">
        <f>SUM(IF(G38&gt;G39,1,0),IF(H38&gt;H39,1,0),IF(I38&gt;I39,1,0))</f>
        <v>0</v>
      </c>
      <c r="G38" s="89"/>
      <c r="H38" s="89"/>
      <c r="I38" s="89"/>
      <c r="J38" s="10" t="str">
        <f>IF(F38=F39,"",IF(F38&gt;F39,E38,E39))</f>
        <v/>
      </c>
      <c r="K38" s="11" t="str">
        <f>IF(F38=F39,"",IF(F38&lt;F39,E38,E39))</f>
        <v/>
      </c>
      <c r="L38" s="4"/>
      <c r="M38" s="4"/>
      <c r="N38" s="16"/>
      <c r="P38" s="20"/>
      <c r="Q38" s="21" t="s">
        <v>57</v>
      </c>
      <c r="R38" s="4" t="s">
        <v>39</v>
      </c>
      <c r="S38" s="4" t="str">
        <f>X30</f>
        <v/>
      </c>
      <c r="T38" s="9">
        <f>SUM(IF(U38&gt;U39,1,0),IF(V38&gt;V39,1,0),IF(W38&gt;W39,1,0))</f>
        <v>0</v>
      </c>
      <c r="U38" s="89"/>
      <c r="V38" s="89"/>
      <c r="W38" s="89"/>
      <c r="X38" s="10" t="str">
        <f>IF(T38=T39,"",IF(T38&gt;T39,S38,S39))</f>
        <v/>
      </c>
      <c r="Y38" s="11" t="str">
        <f>IF(T38=T39,"",IF(T38&lt;T39,S38,S39))</f>
        <v/>
      </c>
      <c r="Z38" s="4"/>
      <c r="AA38" s="4"/>
      <c r="AB38" s="16"/>
      <c r="AD38" s="13" t="s">
        <v>8</v>
      </c>
      <c r="AF38" s="2" t="str">
        <f>AL27</f>
        <v/>
      </c>
      <c r="AG38" s="9">
        <f>SUM(IF(AH38&gt;AH39,1,0),IF(AI38&gt;AI39,1,0),IF(AJ38&gt;AJ39,1,0))</f>
        <v>0</v>
      </c>
      <c r="AH38" s="89"/>
      <c r="AI38" s="89"/>
      <c r="AJ38" s="89"/>
      <c r="AK38" s="10" t="str">
        <f>IF(AG38=AG39,"",IF(AG38&gt;AG39,AF38,AF39))</f>
        <v/>
      </c>
      <c r="AL38" s="11" t="str">
        <f>IF(AG38=AG39,"",IF(AG38&lt;AG39,AF38,AF39))</f>
        <v/>
      </c>
    </row>
    <row r="39" spans="2:38" x14ac:dyDescent="0.2">
      <c r="B39" s="20"/>
      <c r="C39" s="4"/>
      <c r="D39" s="4"/>
      <c r="E39" s="4" t="str">
        <f>J34</f>
        <v/>
      </c>
      <c r="F39" s="12">
        <f>SUM(IF(G39&gt;G38,1,0),IF(H39&gt;H38,1,0),IF(I39&gt;I38,1,0))</f>
        <v>0</v>
      </c>
      <c r="G39" s="89"/>
      <c r="H39" s="89"/>
      <c r="I39" s="89"/>
      <c r="J39" s="4"/>
      <c r="K39" s="4"/>
      <c r="L39" s="4"/>
      <c r="M39" s="4"/>
      <c r="N39" s="16"/>
      <c r="P39" s="20"/>
      <c r="Q39" s="4"/>
      <c r="R39" s="4"/>
      <c r="S39" s="4" t="str">
        <f>X34</f>
        <v/>
      </c>
      <c r="T39" s="12">
        <f>SUM(IF(U39&gt;U38,1,0),IF(V39&gt;V38,1,0),IF(W39&gt;W38,1,0))</f>
        <v>0</v>
      </c>
      <c r="U39" s="89"/>
      <c r="V39" s="89"/>
      <c r="W39" s="89"/>
      <c r="X39" s="4"/>
      <c r="Y39" s="4"/>
      <c r="Z39" s="4"/>
      <c r="AA39" s="4"/>
      <c r="AB39" s="16"/>
      <c r="AF39" s="2" t="str">
        <f>AL32</f>
        <v/>
      </c>
      <c r="AG39" s="12">
        <f>SUM(IF(AH39&gt;AH38,1,0),IF(AI39&gt;AI38,1,0),IF(AJ39&gt;AJ38,1,0))</f>
        <v>0</v>
      </c>
      <c r="AH39" s="89"/>
      <c r="AI39" s="89"/>
      <c r="AJ39" s="89"/>
    </row>
    <row r="40" spans="2:38" x14ac:dyDescent="0.2"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  <c r="P40" s="2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6"/>
    </row>
    <row r="41" spans="2:38" x14ac:dyDescent="0.2">
      <c r="B41" s="20"/>
      <c r="C41" s="4"/>
      <c r="D41" s="4"/>
      <c r="E41" s="4"/>
      <c r="F41" s="4" t="s">
        <v>12</v>
      </c>
      <c r="G41" s="6" t="s">
        <v>13</v>
      </c>
      <c r="H41" s="6" t="s">
        <v>14</v>
      </c>
      <c r="I41" s="6" t="s">
        <v>15</v>
      </c>
      <c r="J41" s="7" t="s">
        <v>16</v>
      </c>
      <c r="K41" s="8" t="s">
        <v>17</v>
      </c>
      <c r="L41" s="4"/>
      <c r="M41" s="4"/>
      <c r="N41" s="16"/>
      <c r="P41" s="20"/>
      <c r="Q41" s="4"/>
      <c r="R41" s="4"/>
      <c r="S41" s="4"/>
      <c r="T41" s="4" t="s">
        <v>12</v>
      </c>
      <c r="U41" s="6" t="s">
        <v>13</v>
      </c>
      <c r="V41" s="6" t="s">
        <v>14</v>
      </c>
      <c r="W41" s="6" t="s">
        <v>15</v>
      </c>
      <c r="X41" s="7" t="s">
        <v>16</v>
      </c>
      <c r="Y41" s="8" t="s">
        <v>17</v>
      </c>
      <c r="Z41" s="4"/>
      <c r="AA41" s="4"/>
      <c r="AB41" s="16"/>
      <c r="AF41" s="14" t="s">
        <v>6</v>
      </c>
    </row>
    <row r="42" spans="2:38" x14ac:dyDescent="0.2">
      <c r="B42" s="20"/>
      <c r="C42" s="21" t="s">
        <v>60</v>
      </c>
      <c r="D42" s="4" t="s">
        <v>30</v>
      </c>
      <c r="E42" s="4" t="str">
        <f>K30</f>
        <v/>
      </c>
      <c r="F42" s="9">
        <f>SUM(IF(G42&gt;G43,1,0),IF(H42&gt;H43,1,0),IF(I42&gt;I43,1,0))</f>
        <v>0</v>
      </c>
      <c r="G42" s="89"/>
      <c r="H42" s="89"/>
      <c r="I42" s="89"/>
      <c r="J42" s="10" t="str">
        <f>IF(F42=F43,"",IF(F42&gt;F43,E42,E43))</f>
        <v/>
      </c>
      <c r="K42" s="11" t="str">
        <f>IF(F42=F43,"",IF(F42&lt;F43,E42,E43))</f>
        <v/>
      </c>
      <c r="L42" s="4"/>
      <c r="M42" s="4"/>
      <c r="N42" s="16"/>
      <c r="P42" s="20"/>
      <c r="Q42" s="21" t="s">
        <v>61</v>
      </c>
      <c r="R42" s="4" t="s">
        <v>40</v>
      </c>
      <c r="S42" s="4" t="str">
        <f>Y30</f>
        <v/>
      </c>
      <c r="T42" s="9">
        <f>SUM(IF(U42&gt;U43,1,0),IF(V42&gt;V43,1,0),IF(W42&gt;W43,1,0))</f>
        <v>0</v>
      </c>
      <c r="U42" s="89"/>
      <c r="V42" s="89"/>
      <c r="W42" s="89"/>
      <c r="X42" s="10" t="str">
        <f>IF(T42=T43,"",IF(T42&gt;T43,S42,S43))</f>
        <v/>
      </c>
      <c r="Y42" s="11" t="str">
        <f>IF(T42=T43,"",IF(T42&lt;T43,S42,S43))</f>
        <v/>
      </c>
      <c r="Z42" s="4"/>
      <c r="AA42" s="4"/>
      <c r="AB42" s="16"/>
    </row>
    <row r="43" spans="2:38" x14ac:dyDescent="0.2">
      <c r="B43" s="20"/>
      <c r="C43" s="4"/>
      <c r="D43" s="4"/>
      <c r="E43" s="4" t="str">
        <f>K34</f>
        <v/>
      </c>
      <c r="F43" s="12">
        <f>SUM(IF(G43&gt;G42,1,0),IF(H43&gt;H42,1,0),IF(I43&gt;I42,1,0))</f>
        <v>0</v>
      </c>
      <c r="G43" s="89"/>
      <c r="H43" s="89"/>
      <c r="I43" s="89"/>
      <c r="J43" s="4"/>
      <c r="K43" s="4"/>
      <c r="L43" s="4"/>
      <c r="M43" s="4"/>
      <c r="N43" s="16"/>
      <c r="P43" s="20"/>
      <c r="Q43" s="4"/>
      <c r="R43" s="4"/>
      <c r="S43" s="4" t="str">
        <f>Y34</f>
        <v/>
      </c>
      <c r="T43" s="12">
        <f>SUM(IF(U43&gt;U42,1,0),IF(V43&gt;V42,1,0),IF(W43&gt;W42,1,0))</f>
        <v>0</v>
      </c>
      <c r="U43" s="89"/>
      <c r="V43" s="89"/>
      <c r="W43" s="89"/>
      <c r="X43" s="4"/>
      <c r="Y43" s="4"/>
      <c r="Z43" s="4"/>
      <c r="AA43" s="4"/>
      <c r="AB43" s="16"/>
      <c r="AD43" s="13" t="s">
        <v>9</v>
      </c>
      <c r="AG43" s="2" t="s">
        <v>12</v>
      </c>
      <c r="AH43" s="6" t="s">
        <v>13</v>
      </c>
      <c r="AI43" s="6" t="s">
        <v>14</v>
      </c>
      <c r="AJ43" s="6" t="s">
        <v>15</v>
      </c>
      <c r="AK43" s="7" t="s">
        <v>16</v>
      </c>
      <c r="AL43" s="8" t="s">
        <v>17</v>
      </c>
    </row>
    <row r="44" spans="2:38" x14ac:dyDescent="0.2">
      <c r="B44" s="2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6"/>
      <c r="P44" s="2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6"/>
      <c r="AF44" s="2" t="str">
        <f>AK27</f>
        <v/>
      </c>
      <c r="AG44" s="9">
        <f>SUM(IF(AH44&gt;AH45,1,0),IF(AI44&gt;AI45,1,0),IF(AJ44&gt;AJ45,1,0))</f>
        <v>0</v>
      </c>
      <c r="AH44" s="89"/>
      <c r="AI44" s="89"/>
      <c r="AJ44" s="89"/>
      <c r="AK44" s="10" t="str">
        <f>IF(AG44=AG45,"",IF(AG44&gt;AG45,AF44,AF45))</f>
        <v/>
      </c>
      <c r="AL44" s="11" t="str">
        <f>IF(AG44=AG45,"",IF(AG44&lt;AG45,AF44,AF45))</f>
        <v/>
      </c>
    </row>
    <row r="45" spans="2:38" x14ac:dyDescent="0.2">
      <c r="B45" s="20"/>
      <c r="C45" s="4"/>
      <c r="D45" s="4"/>
      <c r="E45" s="4"/>
      <c r="F45" s="4" t="s">
        <v>12</v>
      </c>
      <c r="G45" s="6" t="s">
        <v>13</v>
      </c>
      <c r="H45" s="6" t="s">
        <v>14</v>
      </c>
      <c r="I45" s="6" t="s">
        <v>15</v>
      </c>
      <c r="J45" s="7" t="s">
        <v>16</v>
      </c>
      <c r="K45" s="8" t="s">
        <v>17</v>
      </c>
      <c r="L45" s="4"/>
      <c r="M45" s="4"/>
      <c r="N45" s="16"/>
      <c r="P45" s="20"/>
      <c r="Q45" s="4"/>
      <c r="R45" s="4"/>
      <c r="S45" s="4"/>
      <c r="T45" s="4" t="s">
        <v>12</v>
      </c>
      <c r="U45" s="6" t="s">
        <v>13</v>
      </c>
      <c r="V45" s="6" t="s">
        <v>14</v>
      </c>
      <c r="W45" s="6" t="s">
        <v>15</v>
      </c>
      <c r="X45" s="7" t="s">
        <v>16</v>
      </c>
      <c r="Y45" s="8" t="s">
        <v>17</v>
      </c>
      <c r="Z45" s="4"/>
      <c r="AA45" s="4"/>
      <c r="AB45" s="16"/>
      <c r="AF45" s="2" t="str">
        <f>AK32</f>
        <v/>
      </c>
      <c r="AG45" s="12">
        <f>SUM(IF(AH45&gt;AH44,1,0),IF(AI45&gt;AI44,1,0),IF(AJ45&gt;AJ44,1,0))</f>
        <v>0</v>
      </c>
      <c r="AH45" s="89"/>
      <c r="AI45" s="89"/>
      <c r="AJ45" s="89"/>
    </row>
    <row r="46" spans="2:38" x14ac:dyDescent="0.2">
      <c r="B46" s="20"/>
      <c r="C46" s="21" t="s">
        <v>64</v>
      </c>
      <c r="D46" s="4" t="s">
        <v>31</v>
      </c>
      <c r="E46" s="4" t="str">
        <f>K38</f>
        <v/>
      </c>
      <c r="F46" s="9">
        <f>SUM(IF(G46&gt;G47,1,0),IF(H46&gt;H47,1,0),IF(I46&gt;I47,1,0))</f>
        <v>0</v>
      </c>
      <c r="G46" s="89"/>
      <c r="H46" s="89"/>
      <c r="I46" s="89"/>
      <c r="J46" s="10" t="str">
        <f>IF(F46=F47,"",IF(F46&gt;F47,E46,E47))</f>
        <v/>
      </c>
      <c r="K46" s="11" t="str">
        <f>IF(F46=F47,"",IF(F46&lt;F47,E46,E47))</f>
        <v/>
      </c>
      <c r="L46" s="4"/>
      <c r="M46" s="4"/>
      <c r="N46" s="16"/>
      <c r="P46" s="20"/>
      <c r="Q46" s="21" t="s">
        <v>65</v>
      </c>
      <c r="R46" s="4" t="s">
        <v>41</v>
      </c>
      <c r="S46" s="4" t="str">
        <f>Y38</f>
        <v/>
      </c>
      <c r="T46" s="9">
        <f>SUM(IF(U46&gt;U47,1,0),IF(V46&gt;V47,1,0),IF(W46&gt;W47,1,0))</f>
        <v>0</v>
      </c>
      <c r="U46" s="89"/>
      <c r="V46" s="89"/>
      <c r="W46" s="89"/>
      <c r="X46" s="10" t="str">
        <f>IF(T46=T47,"",IF(T46&gt;T47,S46,S47))</f>
        <v/>
      </c>
      <c r="Y46" s="11" t="str">
        <f>IF(T46=T47,"",IF(T46&lt;T47,S46,S47))</f>
        <v/>
      </c>
      <c r="Z46" s="4"/>
      <c r="AA46" s="4"/>
      <c r="AB46" s="16"/>
    </row>
    <row r="47" spans="2:38" x14ac:dyDescent="0.2">
      <c r="B47" s="20"/>
      <c r="C47" s="4"/>
      <c r="D47" s="4"/>
      <c r="E47" s="4" t="str">
        <f>J42</f>
        <v/>
      </c>
      <c r="F47" s="12">
        <f>SUM(IF(G47&gt;G46,1,0),IF(H47&gt;H46,1,0),IF(I47&gt;I46,1,0))</f>
        <v>0</v>
      </c>
      <c r="G47" s="89"/>
      <c r="H47" s="89"/>
      <c r="I47" s="89"/>
      <c r="J47" s="4"/>
      <c r="K47" s="4"/>
      <c r="L47" s="4"/>
      <c r="M47" s="4"/>
      <c r="N47" s="16"/>
      <c r="P47" s="20"/>
      <c r="Q47" s="4"/>
      <c r="R47" s="4"/>
      <c r="S47" s="4" t="str">
        <f>X42</f>
        <v/>
      </c>
      <c r="T47" s="12">
        <f>SUM(IF(U47&gt;U46,1,0),IF(V47&gt;V46,1,0),IF(W47&gt;W46,1,0))</f>
        <v>0</v>
      </c>
      <c r="U47" s="89"/>
      <c r="V47" s="89"/>
      <c r="W47" s="89"/>
      <c r="X47" s="4"/>
      <c r="Y47" s="4"/>
      <c r="Z47" s="4"/>
      <c r="AA47" s="4"/>
      <c r="AB47" s="16"/>
    </row>
    <row r="48" spans="2:38" x14ac:dyDescent="0.2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P48" s="23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</row>
  </sheetData>
  <sheetProtection password="E69A" sheet="1" objects="1" scenarios="1" selectLockedCells="1"/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M91"/>
  <sheetViews>
    <sheetView workbookViewId="0">
      <selection activeCell="D15" sqref="D15:F15"/>
    </sheetView>
  </sheetViews>
  <sheetFormatPr baseColWidth="10" defaultRowHeight="12.75" x14ac:dyDescent="0.2"/>
  <cols>
    <col min="2" max="2" width="25.7109375" customWidth="1"/>
    <col min="3" max="3" width="18.28515625" customWidth="1"/>
    <col min="4" max="4" width="13.5703125" customWidth="1"/>
    <col min="5" max="5" width="26.140625" customWidth="1"/>
    <col min="6" max="6" width="26.5703125" customWidth="1"/>
    <col min="9" max="9" width="26.42578125" customWidth="1"/>
  </cols>
  <sheetData>
    <row r="1" spans="2:13" ht="15.75" x14ac:dyDescent="0.25">
      <c r="B1" s="72" t="s">
        <v>101</v>
      </c>
      <c r="L1" s="1"/>
    </row>
    <row r="2" spans="2:13" x14ac:dyDescent="0.2">
      <c r="L2" s="1"/>
    </row>
    <row r="3" spans="2:13" x14ac:dyDescent="0.2">
      <c r="B3" s="119" t="s">
        <v>102</v>
      </c>
      <c r="C3" s="119"/>
      <c r="D3" s="119" t="str">
        <f>IF('LISTE ENGAGES'!Q4="","",'LISTE ENGAGES'!Q4)</f>
        <v/>
      </c>
      <c r="E3" s="119"/>
      <c r="F3" s="119"/>
      <c r="G3" s="119"/>
      <c r="H3" s="119"/>
      <c r="I3" s="119"/>
      <c r="J3" s="119"/>
      <c r="L3" s="1"/>
    </row>
    <row r="4" spans="2:13" x14ac:dyDescent="0.2">
      <c r="B4" s="119" t="s">
        <v>69</v>
      </c>
      <c r="C4" s="119"/>
      <c r="D4" s="119" t="str">
        <f>IF('LISTE ENGAGES'!Q5="","",'LISTE ENGAGES'!Q5)</f>
        <v/>
      </c>
      <c r="E4" s="119"/>
      <c r="L4" s="1"/>
    </row>
    <row r="5" spans="2:13" x14ac:dyDescent="0.2">
      <c r="B5" s="119" t="s">
        <v>86</v>
      </c>
      <c r="C5" s="119"/>
      <c r="D5" s="119" t="str">
        <f>IF('LISTE ENGAGES'!Q9="","",'LISTE ENGAGES'!Q9)</f>
        <v/>
      </c>
      <c r="E5" s="119"/>
      <c r="L5" s="1"/>
    </row>
    <row r="6" spans="2:13" x14ac:dyDescent="0.2">
      <c r="B6" s="119" t="s">
        <v>103</v>
      </c>
      <c r="C6" s="119"/>
      <c r="D6" s="119" t="str">
        <f>IF('LISTE ENGAGES'!Q7="","",CONCATENATE('LISTE ENGAGES'!Q7,"-",'LISTE ENGAGES'!Q8,"/",'LISTE ENGAGES'!Q6))</f>
        <v/>
      </c>
      <c r="E6" s="119"/>
      <c r="L6" s="1"/>
    </row>
    <row r="7" spans="2:13" x14ac:dyDescent="0.2">
      <c r="B7" s="119" t="s">
        <v>88</v>
      </c>
      <c r="C7" s="119"/>
      <c r="D7" s="119" t="str">
        <f>IF('LISTE ENGAGES'!Q10="","",'LISTE ENGAGES'!Q10)</f>
        <v/>
      </c>
      <c r="E7" s="119"/>
      <c r="L7" s="1"/>
    </row>
    <row r="8" spans="2:13" x14ac:dyDescent="0.2">
      <c r="L8" s="1"/>
    </row>
    <row r="9" spans="2:13" x14ac:dyDescent="0.2">
      <c r="B9" t="s">
        <v>104</v>
      </c>
      <c r="E9" t="s">
        <v>105</v>
      </c>
      <c r="F9" s="5"/>
      <c r="H9" s="119" t="s">
        <v>106</v>
      </c>
      <c r="I9" s="132"/>
      <c r="J9" s="5"/>
      <c r="M9" s="1"/>
    </row>
    <row r="10" spans="2:13" x14ac:dyDescent="0.2">
      <c r="B10" t="s">
        <v>107</v>
      </c>
      <c r="E10" t="s">
        <v>105</v>
      </c>
      <c r="F10" s="5"/>
      <c r="H10" s="119" t="s">
        <v>106</v>
      </c>
      <c r="I10" s="132"/>
      <c r="J10" s="5"/>
      <c r="M10" s="1"/>
    </row>
    <row r="11" spans="2:13" x14ac:dyDescent="0.2">
      <c r="L11" s="1"/>
    </row>
    <row r="12" spans="2:13" x14ac:dyDescent="0.2">
      <c r="L12" s="1"/>
    </row>
    <row r="13" spans="2:13" ht="15" x14ac:dyDescent="0.25">
      <c r="B13" s="73" t="s">
        <v>108</v>
      </c>
      <c r="L13" s="1"/>
    </row>
    <row r="14" spans="2:13" x14ac:dyDescent="0.2">
      <c r="L14" s="1"/>
    </row>
    <row r="15" spans="2:13" x14ac:dyDescent="0.2">
      <c r="B15" s="74" t="s">
        <v>109</v>
      </c>
      <c r="D15" s="134"/>
      <c r="E15" s="134"/>
      <c r="F15" s="134"/>
      <c r="L15" s="1"/>
    </row>
    <row r="16" spans="2:13" x14ac:dyDescent="0.2">
      <c r="B16" s="135" t="s">
        <v>110</v>
      </c>
      <c r="C16" s="119"/>
      <c r="D16" s="136"/>
      <c r="E16" s="136"/>
      <c r="F16" s="136"/>
      <c r="L16" s="1"/>
    </row>
    <row r="17" spans="1:13" x14ac:dyDescent="0.2">
      <c r="B17" s="135" t="s">
        <v>111</v>
      </c>
      <c r="C17" s="119"/>
      <c r="D17" s="136"/>
      <c r="E17" s="136"/>
      <c r="F17" s="136"/>
      <c r="L17" s="1"/>
    </row>
    <row r="18" spans="1:13" x14ac:dyDescent="0.2">
      <c r="B18" s="135" t="s">
        <v>88</v>
      </c>
      <c r="C18" s="119"/>
      <c r="D18" s="136"/>
      <c r="E18" s="136"/>
      <c r="F18" s="136"/>
      <c r="L18" s="1"/>
    </row>
    <row r="19" spans="1:13" x14ac:dyDescent="0.2">
      <c r="B19" s="135" t="s">
        <v>112</v>
      </c>
      <c r="C19" s="119"/>
      <c r="D19" s="136"/>
      <c r="E19" s="136"/>
      <c r="F19" s="136"/>
      <c r="L19" s="1"/>
    </row>
    <row r="20" spans="1:13" x14ac:dyDescent="0.2">
      <c r="B20" s="135" t="s">
        <v>113</v>
      </c>
      <c r="C20" s="119"/>
      <c r="D20" s="136"/>
      <c r="E20" s="136"/>
      <c r="F20" s="136"/>
      <c r="L20" s="1"/>
    </row>
    <row r="21" spans="1:13" x14ac:dyDescent="0.2">
      <c r="L21" s="1"/>
    </row>
    <row r="22" spans="1:13" x14ac:dyDescent="0.2">
      <c r="L22" s="1"/>
    </row>
    <row r="23" spans="1:13" x14ac:dyDescent="0.2">
      <c r="L23" s="1"/>
    </row>
    <row r="24" spans="1:13" x14ac:dyDescent="0.2">
      <c r="L24" s="1"/>
    </row>
    <row r="25" spans="1:13" x14ac:dyDescent="0.2">
      <c r="L25" s="1"/>
    </row>
    <row r="26" spans="1:13" x14ac:dyDescent="0.2">
      <c r="B26" t="s">
        <v>114</v>
      </c>
      <c r="L26" s="1"/>
    </row>
    <row r="27" spans="1:13" x14ac:dyDescent="0.2">
      <c r="B27" s="75" t="s">
        <v>79</v>
      </c>
      <c r="C27" s="75" t="s">
        <v>80</v>
      </c>
      <c r="D27" s="75" t="s">
        <v>115</v>
      </c>
      <c r="E27" s="75" t="s">
        <v>116</v>
      </c>
      <c r="F27" s="75" t="s">
        <v>117</v>
      </c>
      <c r="G27" s="75" t="s">
        <v>118</v>
      </c>
      <c r="H27" s="75" t="s">
        <v>119</v>
      </c>
      <c r="I27" s="75" t="s">
        <v>120</v>
      </c>
      <c r="J27" s="1"/>
    </row>
    <row r="28" spans="1:13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6"/>
      <c r="M28" s="76"/>
    </row>
    <row r="29" spans="1:13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8"/>
      <c r="K29" s="76"/>
      <c r="L29" s="76"/>
      <c r="M29" s="76"/>
    </row>
    <row r="30" spans="1:13" x14ac:dyDescent="0.2">
      <c r="L30" s="1"/>
    </row>
    <row r="31" spans="1:13" x14ac:dyDescent="0.2">
      <c r="L31" s="1"/>
    </row>
    <row r="32" spans="1:13" x14ac:dyDescent="0.2">
      <c r="L32" s="1"/>
    </row>
    <row r="33" spans="1:13" x14ac:dyDescent="0.2">
      <c r="L33" s="1"/>
    </row>
    <row r="34" spans="1:13" x14ac:dyDescent="0.2">
      <c r="B34" t="s">
        <v>121</v>
      </c>
      <c r="L34" s="1"/>
    </row>
    <row r="35" spans="1:13" x14ac:dyDescent="0.2">
      <c r="B35" s="75" t="s">
        <v>79</v>
      </c>
      <c r="C35" s="75" t="s">
        <v>80</v>
      </c>
      <c r="D35" s="75" t="s">
        <v>115</v>
      </c>
      <c r="E35" s="75" t="s">
        <v>116</v>
      </c>
      <c r="F35" s="75" t="s">
        <v>117</v>
      </c>
      <c r="G35" s="75" t="s">
        <v>118</v>
      </c>
      <c r="H35" s="75" t="s">
        <v>119</v>
      </c>
      <c r="I35" s="75" t="s">
        <v>120</v>
      </c>
      <c r="J35" s="75" t="s">
        <v>122</v>
      </c>
      <c r="K35" s="79" t="s">
        <v>123</v>
      </c>
      <c r="L35" s="1" t="s">
        <v>124</v>
      </c>
      <c r="M35" s="80" t="s">
        <v>125</v>
      </c>
    </row>
    <row r="36" spans="1:13" x14ac:dyDescent="0.2">
      <c r="A36">
        <v>1</v>
      </c>
      <c r="L36" s="1"/>
    </row>
    <row r="37" spans="1:13" x14ac:dyDescent="0.2">
      <c r="A37">
        <v>2</v>
      </c>
      <c r="L37" s="1"/>
    </row>
    <row r="38" spans="1:13" x14ac:dyDescent="0.2">
      <c r="A38">
        <v>3</v>
      </c>
      <c r="L38" s="1"/>
    </row>
    <row r="39" spans="1:13" x14ac:dyDescent="0.2">
      <c r="A39">
        <v>4</v>
      </c>
      <c r="L39" s="1"/>
    </row>
    <row r="40" spans="1:13" x14ac:dyDescent="0.2">
      <c r="A40">
        <v>5</v>
      </c>
      <c r="L40" s="1"/>
    </row>
    <row r="41" spans="1:13" x14ac:dyDescent="0.2">
      <c r="A41">
        <v>6</v>
      </c>
      <c r="L41" s="1"/>
    </row>
    <row r="42" spans="1:13" x14ac:dyDescent="0.2">
      <c r="L42" s="1"/>
    </row>
    <row r="43" spans="1:13" x14ac:dyDescent="0.2">
      <c r="B43" t="s">
        <v>126</v>
      </c>
      <c r="L43" s="1"/>
    </row>
    <row r="44" spans="1:13" x14ac:dyDescent="0.2">
      <c r="B44" s="75" t="s">
        <v>79</v>
      </c>
      <c r="C44" s="75" t="s">
        <v>80</v>
      </c>
      <c r="D44" s="75" t="s">
        <v>115</v>
      </c>
      <c r="E44" s="75" t="s">
        <v>116</v>
      </c>
      <c r="F44" s="75" t="s">
        <v>117</v>
      </c>
      <c r="G44" s="75" t="s">
        <v>118</v>
      </c>
      <c r="H44" s="75" t="s">
        <v>119</v>
      </c>
      <c r="I44" s="75" t="s">
        <v>120</v>
      </c>
      <c r="J44" s="75" t="s">
        <v>122</v>
      </c>
      <c r="K44" s="79" t="s">
        <v>127</v>
      </c>
      <c r="L44" s="1" t="s">
        <v>124</v>
      </c>
      <c r="M44" s="80" t="s">
        <v>125</v>
      </c>
    </row>
    <row r="45" spans="1:13" x14ac:dyDescent="0.2">
      <c r="A45">
        <v>1</v>
      </c>
      <c r="L45" s="1"/>
    </row>
    <row r="46" spans="1:13" x14ac:dyDescent="0.2">
      <c r="A46">
        <v>2</v>
      </c>
      <c r="L46" s="1"/>
    </row>
    <row r="47" spans="1:13" x14ac:dyDescent="0.2">
      <c r="A47">
        <v>3</v>
      </c>
      <c r="L47" s="1"/>
    </row>
    <row r="48" spans="1:13" x14ac:dyDescent="0.2">
      <c r="A48">
        <v>4</v>
      </c>
      <c r="L48" s="1"/>
    </row>
    <row r="49" spans="1:12" x14ac:dyDescent="0.2">
      <c r="A49">
        <v>5</v>
      </c>
      <c r="L49" s="1"/>
    </row>
    <row r="50" spans="1:12" x14ac:dyDescent="0.2">
      <c r="A50">
        <v>6</v>
      </c>
      <c r="L50" s="1"/>
    </row>
    <row r="51" spans="1:12" x14ac:dyDescent="0.2">
      <c r="L51" s="1"/>
    </row>
    <row r="52" spans="1:12" x14ac:dyDescent="0.2">
      <c r="B52" t="s">
        <v>128</v>
      </c>
      <c r="L52" s="1"/>
    </row>
    <row r="53" spans="1:12" x14ac:dyDescent="0.2">
      <c r="B53" s="81" t="s">
        <v>79</v>
      </c>
      <c r="C53" s="81" t="s">
        <v>80</v>
      </c>
      <c r="D53" s="81" t="s">
        <v>115</v>
      </c>
      <c r="E53" s="81" t="s">
        <v>116</v>
      </c>
      <c r="F53" s="81" t="s">
        <v>117</v>
      </c>
      <c r="G53" s="81" t="s">
        <v>118</v>
      </c>
      <c r="H53" s="81" t="s">
        <v>119</v>
      </c>
      <c r="I53" s="81" t="s">
        <v>120</v>
      </c>
      <c r="J53" s="81" t="s">
        <v>122</v>
      </c>
      <c r="L53" s="1"/>
    </row>
    <row r="54" spans="1:12" x14ac:dyDescent="0.2">
      <c r="B54" t="str">
        <f>IF('LISTE ENGAGES'!C9="","",'LISTE ENGAGES'!C9)</f>
        <v/>
      </c>
      <c r="C54" t="str">
        <f>IF('LISTE ENGAGES'!D9="","",'LISTE ENGAGES'!D9)</f>
        <v/>
      </c>
      <c r="D54" t="str">
        <f>IF('LISTE ENGAGES'!E9="","",'LISTE ENGAGES'!E9)</f>
        <v/>
      </c>
      <c r="E54" t="str">
        <f>IF('LISTE ENGAGES'!F9="","",'LISTE ENGAGES'!F9)</f>
        <v/>
      </c>
      <c r="F54" t="str">
        <f>IF('LISTE ENGAGES'!G9="","",'LISTE ENGAGES'!G9)</f>
        <v/>
      </c>
      <c r="G54" t="str">
        <f>IF('LISTE ENGAGES'!H9="","",'LISTE ENGAGES'!H9)</f>
        <v/>
      </c>
      <c r="H54" t="str">
        <f>IF('LISTE ENGAGES'!I9="","",'LISTE ENGAGES'!I9)</f>
        <v/>
      </c>
      <c r="I54" t="str">
        <f>IF('LISTE ENGAGES'!J9="","",'LISTE ENGAGES'!J9)</f>
        <v/>
      </c>
      <c r="J54" s="82"/>
      <c r="L54" s="1"/>
    </row>
    <row r="55" spans="1:12" x14ac:dyDescent="0.2">
      <c r="B55" t="str">
        <f>IF('LISTE ENGAGES'!C10="","",'LISTE ENGAGES'!C10)</f>
        <v/>
      </c>
      <c r="C55" t="str">
        <f>IF('LISTE ENGAGES'!D10="","",'LISTE ENGAGES'!D10)</f>
        <v/>
      </c>
      <c r="D55" t="str">
        <f>IF('LISTE ENGAGES'!E10="","",'LISTE ENGAGES'!E10)</f>
        <v/>
      </c>
      <c r="E55" t="str">
        <f>IF('LISTE ENGAGES'!F10="","",'LISTE ENGAGES'!F10)</f>
        <v/>
      </c>
      <c r="F55" t="str">
        <f>IF('LISTE ENGAGES'!G10="","",'LISTE ENGAGES'!G10)</f>
        <v/>
      </c>
      <c r="G55" t="str">
        <f>IF('LISTE ENGAGES'!H10="","",'LISTE ENGAGES'!H10)</f>
        <v/>
      </c>
      <c r="H55" t="str">
        <f>IF('LISTE ENGAGES'!I10="","",'LISTE ENGAGES'!I10)</f>
        <v/>
      </c>
      <c r="I55" t="str">
        <f>IF('LISTE ENGAGES'!J10="","",'LISTE ENGAGES'!J10)</f>
        <v/>
      </c>
      <c r="J55" s="82"/>
      <c r="K55" s="82"/>
      <c r="L55" s="1"/>
    </row>
    <row r="56" spans="1:12" x14ac:dyDescent="0.2">
      <c r="B56" t="str">
        <f>IF('LISTE ENGAGES'!C11="","",'LISTE ENGAGES'!C11)</f>
        <v/>
      </c>
      <c r="C56" t="str">
        <f>IF('LISTE ENGAGES'!D11="","",'LISTE ENGAGES'!D11)</f>
        <v/>
      </c>
      <c r="D56" t="str">
        <f>IF('LISTE ENGAGES'!E11="","",'LISTE ENGAGES'!E11)</f>
        <v/>
      </c>
      <c r="E56" t="str">
        <f>IF('LISTE ENGAGES'!F11="","",'LISTE ENGAGES'!F11)</f>
        <v/>
      </c>
      <c r="F56" t="str">
        <f>IF('LISTE ENGAGES'!G11="","",'LISTE ENGAGES'!G11)</f>
        <v/>
      </c>
      <c r="G56" t="str">
        <f>IF('LISTE ENGAGES'!H11="","",'LISTE ENGAGES'!H11)</f>
        <v/>
      </c>
      <c r="H56" t="str">
        <f>IF('LISTE ENGAGES'!I11="","",'LISTE ENGAGES'!I11)</f>
        <v/>
      </c>
      <c r="I56" t="str">
        <f>IF('LISTE ENGAGES'!J11="","",'LISTE ENGAGES'!J11)</f>
        <v/>
      </c>
      <c r="J56" s="82"/>
      <c r="K56" s="82"/>
      <c r="L56" s="1"/>
    </row>
    <row r="57" spans="1:12" x14ac:dyDescent="0.2">
      <c r="B57" t="str">
        <f>IF('LISTE ENGAGES'!C12="","",'LISTE ENGAGES'!C12)</f>
        <v/>
      </c>
      <c r="C57" t="str">
        <f>IF('LISTE ENGAGES'!D12="","",'LISTE ENGAGES'!D12)</f>
        <v/>
      </c>
      <c r="D57" t="str">
        <f>IF('LISTE ENGAGES'!E12="","",'LISTE ENGAGES'!E12)</f>
        <v/>
      </c>
      <c r="E57" t="str">
        <f>IF('LISTE ENGAGES'!F12="","",'LISTE ENGAGES'!F12)</f>
        <v/>
      </c>
      <c r="F57" t="str">
        <f>IF('LISTE ENGAGES'!G12="","",'LISTE ENGAGES'!G12)</f>
        <v/>
      </c>
      <c r="G57" t="str">
        <f>IF('LISTE ENGAGES'!H12="","",'LISTE ENGAGES'!H12)</f>
        <v/>
      </c>
      <c r="H57" t="str">
        <f>IF('LISTE ENGAGES'!I12="","",'LISTE ENGAGES'!I12)</f>
        <v/>
      </c>
      <c r="I57" t="str">
        <f>IF('LISTE ENGAGES'!J12="","",'LISTE ENGAGES'!J12)</f>
        <v/>
      </c>
      <c r="J57" s="82"/>
      <c r="K57" s="82"/>
      <c r="L57" s="1"/>
    </row>
    <row r="58" spans="1:12" x14ac:dyDescent="0.2">
      <c r="B58" t="str">
        <f>IF('LISTE ENGAGES'!C13="","",'LISTE ENGAGES'!C13)</f>
        <v/>
      </c>
      <c r="C58" t="str">
        <f>IF('LISTE ENGAGES'!D13="","",'LISTE ENGAGES'!D13)</f>
        <v/>
      </c>
      <c r="D58" t="str">
        <f>IF('LISTE ENGAGES'!E13="","",'LISTE ENGAGES'!E13)</f>
        <v/>
      </c>
      <c r="E58" t="str">
        <f>IF('LISTE ENGAGES'!F13="","",'LISTE ENGAGES'!F13)</f>
        <v/>
      </c>
      <c r="F58" t="str">
        <f>IF('LISTE ENGAGES'!G13="","",'LISTE ENGAGES'!G13)</f>
        <v/>
      </c>
      <c r="G58" t="str">
        <f>IF('LISTE ENGAGES'!H13="","",'LISTE ENGAGES'!H13)</f>
        <v/>
      </c>
      <c r="H58" t="str">
        <f>IF('LISTE ENGAGES'!I13="","",'LISTE ENGAGES'!I13)</f>
        <v/>
      </c>
      <c r="I58" t="str">
        <f>IF('LISTE ENGAGES'!J13="","",'LISTE ENGAGES'!J13)</f>
        <v/>
      </c>
      <c r="J58" s="82"/>
      <c r="K58" s="82"/>
      <c r="L58" s="1"/>
    </row>
    <row r="59" spans="1:12" x14ac:dyDescent="0.2">
      <c r="B59" t="str">
        <f>IF('LISTE ENGAGES'!C14="","",'LISTE ENGAGES'!C14)</f>
        <v/>
      </c>
      <c r="C59" t="str">
        <f>IF('LISTE ENGAGES'!D14="","",'LISTE ENGAGES'!D14)</f>
        <v/>
      </c>
      <c r="D59" t="str">
        <f>IF('LISTE ENGAGES'!E14="","",'LISTE ENGAGES'!E14)</f>
        <v/>
      </c>
      <c r="E59" t="str">
        <f>IF('LISTE ENGAGES'!F14="","",'LISTE ENGAGES'!F14)</f>
        <v/>
      </c>
      <c r="F59" t="str">
        <f>IF('LISTE ENGAGES'!G14="","",'LISTE ENGAGES'!G14)</f>
        <v/>
      </c>
      <c r="G59" t="str">
        <f>IF('LISTE ENGAGES'!H14="","",'LISTE ENGAGES'!H14)</f>
        <v/>
      </c>
      <c r="H59" t="str">
        <f>IF('LISTE ENGAGES'!I14="","",'LISTE ENGAGES'!I14)</f>
        <v/>
      </c>
      <c r="I59" t="str">
        <f>IF('LISTE ENGAGES'!J14="","",'LISTE ENGAGES'!J14)</f>
        <v/>
      </c>
      <c r="J59" s="82"/>
      <c r="K59" s="82"/>
      <c r="L59" s="1"/>
    </row>
    <row r="60" spans="1:12" x14ac:dyDescent="0.2">
      <c r="B60" t="str">
        <f>IF('LISTE ENGAGES'!C15="","",'LISTE ENGAGES'!C15)</f>
        <v/>
      </c>
      <c r="C60" t="str">
        <f>IF('LISTE ENGAGES'!D15="","",'LISTE ENGAGES'!D15)</f>
        <v/>
      </c>
      <c r="D60" t="str">
        <f>IF('LISTE ENGAGES'!E15="","",'LISTE ENGAGES'!E15)</f>
        <v/>
      </c>
      <c r="E60" t="str">
        <f>IF('LISTE ENGAGES'!F15="","",'LISTE ENGAGES'!F15)</f>
        <v/>
      </c>
      <c r="F60" t="str">
        <f>IF('LISTE ENGAGES'!G15="","",'LISTE ENGAGES'!G15)</f>
        <v/>
      </c>
      <c r="G60" t="str">
        <f>IF('LISTE ENGAGES'!H15="","",'LISTE ENGAGES'!H15)</f>
        <v/>
      </c>
      <c r="H60" t="str">
        <f>IF('LISTE ENGAGES'!I15="","",'LISTE ENGAGES'!I15)</f>
        <v/>
      </c>
      <c r="I60" t="str">
        <f>IF('LISTE ENGAGES'!J15="","",'LISTE ENGAGES'!J15)</f>
        <v/>
      </c>
      <c r="J60" s="82"/>
      <c r="K60" s="82"/>
      <c r="L60" s="1"/>
    </row>
    <row r="61" spans="1:12" x14ac:dyDescent="0.2">
      <c r="B61" t="str">
        <f>IF('LISTE ENGAGES'!C16="","",'LISTE ENGAGES'!C16)</f>
        <v/>
      </c>
      <c r="C61" t="str">
        <f>IF('LISTE ENGAGES'!D16="","",'LISTE ENGAGES'!D16)</f>
        <v/>
      </c>
      <c r="D61" t="str">
        <f>IF('LISTE ENGAGES'!E16="","",'LISTE ENGAGES'!E16)</f>
        <v/>
      </c>
      <c r="E61" t="str">
        <f>IF('LISTE ENGAGES'!F16="","",'LISTE ENGAGES'!F16)</f>
        <v/>
      </c>
      <c r="F61" t="str">
        <f>IF('LISTE ENGAGES'!G16="","",'LISTE ENGAGES'!G16)</f>
        <v/>
      </c>
      <c r="G61" t="str">
        <f>IF('LISTE ENGAGES'!H16="","",'LISTE ENGAGES'!H16)</f>
        <v/>
      </c>
      <c r="H61" t="str">
        <f>IF('LISTE ENGAGES'!I16="","",'LISTE ENGAGES'!I16)</f>
        <v/>
      </c>
      <c r="I61" t="str">
        <f>IF('LISTE ENGAGES'!J16="","",'LISTE ENGAGES'!J16)</f>
        <v/>
      </c>
      <c r="J61" s="82"/>
      <c r="K61" s="82"/>
      <c r="L61" s="1"/>
    </row>
    <row r="62" spans="1:12" x14ac:dyDescent="0.2">
      <c r="B62" t="str">
        <f>IF('LISTE ENGAGES'!C17="","",'LISTE ENGAGES'!C17)</f>
        <v/>
      </c>
      <c r="C62" t="str">
        <f>IF('LISTE ENGAGES'!D17="","",'LISTE ENGAGES'!D17)</f>
        <v/>
      </c>
      <c r="D62" t="str">
        <f>IF('LISTE ENGAGES'!E17="","",'LISTE ENGAGES'!E17)</f>
        <v/>
      </c>
      <c r="E62" t="str">
        <f>IF('LISTE ENGAGES'!F17="","",'LISTE ENGAGES'!F17)</f>
        <v/>
      </c>
      <c r="F62" t="str">
        <f>IF('LISTE ENGAGES'!G17="","",'LISTE ENGAGES'!G17)</f>
        <v/>
      </c>
      <c r="G62" t="str">
        <f>IF('LISTE ENGAGES'!H17="","",'LISTE ENGAGES'!H17)</f>
        <v/>
      </c>
      <c r="H62" t="str">
        <f>IF('LISTE ENGAGES'!I17="","",'LISTE ENGAGES'!I17)</f>
        <v/>
      </c>
      <c r="I62" t="str">
        <f>IF('LISTE ENGAGES'!J17="","",'LISTE ENGAGES'!J17)</f>
        <v/>
      </c>
      <c r="J62" s="82"/>
      <c r="K62" s="82"/>
      <c r="L62" s="1"/>
    </row>
    <row r="63" spans="1:12" x14ac:dyDescent="0.2">
      <c r="B63" t="str">
        <f>IF('LISTE ENGAGES'!C18="","",'LISTE ENGAGES'!C18)</f>
        <v/>
      </c>
      <c r="C63" t="str">
        <f>IF('LISTE ENGAGES'!D18="","",'LISTE ENGAGES'!D18)</f>
        <v/>
      </c>
      <c r="D63" t="str">
        <f>IF('LISTE ENGAGES'!E18="","",'LISTE ENGAGES'!E18)</f>
        <v/>
      </c>
      <c r="E63" t="str">
        <f>IF('LISTE ENGAGES'!F18="","",'LISTE ENGAGES'!F18)</f>
        <v/>
      </c>
      <c r="F63" t="str">
        <f>IF('LISTE ENGAGES'!G18="","",'LISTE ENGAGES'!G18)</f>
        <v/>
      </c>
      <c r="G63" t="str">
        <f>IF('LISTE ENGAGES'!H18="","",'LISTE ENGAGES'!H18)</f>
        <v/>
      </c>
      <c r="H63" t="str">
        <f>IF('LISTE ENGAGES'!I18="","",'LISTE ENGAGES'!I18)</f>
        <v/>
      </c>
      <c r="I63" t="str">
        <f>IF('LISTE ENGAGES'!J18="","",'LISTE ENGAGES'!J18)</f>
        <v/>
      </c>
      <c r="J63" s="82"/>
      <c r="K63" s="82"/>
      <c r="L63" s="1"/>
    </row>
    <row r="64" spans="1:12" x14ac:dyDescent="0.2">
      <c r="B64" t="str">
        <f>IF('LISTE ENGAGES'!C19="","",'LISTE ENGAGES'!C19)</f>
        <v/>
      </c>
      <c r="C64" t="str">
        <f>IF('LISTE ENGAGES'!D19="","",'LISTE ENGAGES'!D19)</f>
        <v/>
      </c>
      <c r="D64" t="str">
        <f>IF('LISTE ENGAGES'!E19="","",'LISTE ENGAGES'!E19)</f>
        <v/>
      </c>
      <c r="E64" t="str">
        <f>IF('LISTE ENGAGES'!F19="","",'LISTE ENGAGES'!F19)</f>
        <v/>
      </c>
      <c r="F64" t="str">
        <f>IF('LISTE ENGAGES'!G19="","",'LISTE ENGAGES'!G19)</f>
        <v/>
      </c>
      <c r="G64" t="str">
        <f>IF('LISTE ENGAGES'!H19="","",'LISTE ENGAGES'!H19)</f>
        <v/>
      </c>
      <c r="H64" t="str">
        <f>IF('LISTE ENGAGES'!I19="","",'LISTE ENGAGES'!I19)</f>
        <v/>
      </c>
      <c r="I64" t="str">
        <f>IF('LISTE ENGAGES'!J19="","",'LISTE ENGAGES'!J19)</f>
        <v/>
      </c>
      <c r="J64" s="82"/>
      <c r="K64" s="82"/>
      <c r="L64" s="1"/>
    </row>
    <row r="65" spans="2:12" x14ac:dyDescent="0.2">
      <c r="B65" t="str">
        <f>IF('LISTE ENGAGES'!C20="","",'LISTE ENGAGES'!C20)</f>
        <v/>
      </c>
      <c r="C65" t="str">
        <f>IF('LISTE ENGAGES'!D20="","",'LISTE ENGAGES'!D20)</f>
        <v/>
      </c>
      <c r="D65" t="str">
        <f>IF('LISTE ENGAGES'!E20="","",'LISTE ENGAGES'!E20)</f>
        <v/>
      </c>
      <c r="E65" t="str">
        <f>IF('LISTE ENGAGES'!F20="","",'LISTE ENGAGES'!F20)</f>
        <v/>
      </c>
      <c r="F65" t="str">
        <f>IF('LISTE ENGAGES'!G20="","",'LISTE ENGAGES'!G20)</f>
        <v/>
      </c>
      <c r="G65" t="str">
        <f>IF('LISTE ENGAGES'!H20="","",'LISTE ENGAGES'!H20)</f>
        <v/>
      </c>
      <c r="H65" t="str">
        <f>IF('LISTE ENGAGES'!I20="","",'LISTE ENGAGES'!I20)</f>
        <v/>
      </c>
      <c r="I65" t="str">
        <f>IF('LISTE ENGAGES'!J20="","",'LISTE ENGAGES'!J20)</f>
        <v/>
      </c>
      <c r="J65" s="82"/>
      <c r="K65" s="82"/>
      <c r="L65" s="1"/>
    </row>
    <row r="66" spans="2:12" x14ac:dyDescent="0.2">
      <c r="B66" t="str">
        <f>IF('LISTE ENGAGES'!C21="","",'LISTE ENGAGES'!C21)</f>
        <v/>
      </c>
      <c r="C66" t="str">
        <f>IF('LISTE ENGAGES'!D21="","",'LISTE ENGAGES'!D21)</f>
        <v/>
      </c>
      <c r="D66" t="str">
        <f>IF('LISTE ENGAGES'!E21="","",'LISTE ENGAGES'!E21)</f>
        <v/>
      </c>
      <c r="E66" t="str">
        <f>IF('LISTE ENGAGES'!F21="","",'LISTE ENGAGES'!F21)</f>
        <v/>
      </c>
      <c r="F66" t="str">
        <f>IF('LISTE ENGAGES'!G21="","",'LISTE ENGAGES'!G21)</f>
        <v/>
      </c>
      <c r="G66" t="str">
        <f>IF('LISTE ENGAGES'!H21="","",'LISTE ENGAGES'!H21)</f>
        <v/>
      </c>
      <c r="H66" t="str">
        <f>IF('LISTE ENGAGES'!I21="","",'LISTE ENGAGES'!I21)</f>
        <v/>
      </c>
      <c r="I66" t="str">
        <f>IF('LISTE ENGAGES'!J21="","",'LISTE ENGAGES'!J21)</f>
        <v/>
      </c>
      <c r="J66" s="82"/>
      <c r="K66" s="82"/>
      <c r="L66" s="1"/>
    </row>
    <row r="67" spans="2:12" x14ac:dyDescent="0.2">
      <c r="B67" t="str">
        <f>IF('LISTE ENGAGES'!C22="","",'LISTE ENGAGES'!C22)</f>
        <v/>
      </c>
      <c r="C67" t="str">
        <f>IF('LISTE ENGAGES'!D22="","",'LISTE ENGAGES'!D22)</f>
        <v/>
      </c>
      <c r="D67" t="str">
        <f>IF('LISTE ENGAGES'!E22="","",'LISTE ENGAGES'!E22)</f>
        <v/>
      </c>
      <c r="E67" t="str">
        <f>IF('LISTE ENGAGES'!F22="","",'LISTE ENGAGES'!F22)</f>
        <v/>
      </c>
      <c r="F67" t="str">
        <f>IF('LISTE ENGAGES'!G22="","",'LISTE ENGAGES'!G22)</f>
        <v/>
      </c>
      <c r="G67" t="str">
        <f>IF('LISTE ENGAGES'!H22="","",'LISTE ENGAGES'!H22)</f>
        <v/>
      </c>
      <c r="H67" t="str">
        <f>IF('LISTE ENGAGES'!I22="","",'LISTE ENGAGES'!I22)</f>
        <v/>
      </c>
      <c r="I67" t="str">
        <f>IF('LISTE ENGAGES'!J22="","",'LISTE ENGAGES'!J22)</f>
        <v/>
      </c>
      <c r="J67" s="82"/>
      <c r="K67" s="82"/>
      <c r="L67" s="1"/>
    </row>
    <row r="68" spans="2:12" x14ac:dyDescent="0.2">
      <c r="B68" t="str">
        <f>IF('LISTE ENGAGES'!C23="","",'LISTE ENGAGES'!C23)</f>
        <v/>
      </c>
      <c r="C68" t="str">
        <f>IF('LISTE ENGAGES'!D23="","",'LISTE ENGAGES'!D23)</f>
        <v/>
      </c>
      <c r="D68" t="str">
        <f>IF('LISTE ENGAGES'!E23="","",'LISTE ENGAGES'!E23)</f>
        <v/>
      </c>
      <c r="E68" t="str">
        <f>IF('LISTE ENGAGES'!F23="","",'LISTE ENGAGES'!F23)</f>
        <v/>
      </c>
      <c r="F68" t="str">
        <f>IF('LISTE ENGAGES'!G23="","",'LISTE ENGAGES'!G23)</f>
        <v/>
      </c>
      <c r="G68" t="str">
        <f>IF('LISTE ENGAGES'!H23="","",'LISTE ENGAGES'!H23)</f>
        <v/>
      </c>
      <c r="H68" t="str">
        <f>IF('LISTE ENGAGES'!I23="","",'LISTE ENGAGES'!I23)</f>
        <v/>
      </c>
      <c r="I68" t="str">
        <f>IF('LISTE ENGAGES'!J23="","",'LISTE ENGAGES'!J23)</f>
        <v/>
      </c>
      <c r="J68" s="82"/>
      <c r="K68" s="82"/>
      <c r="L68" s="1"/>
    </row>
    <row r="69" spans="2:12" x14ac:dyDescent="0.2">
      <c r="B69" t="str">
        <f>IF('LISTE ENGAGES'!C24="","",'LISTE ENGAGES'!C24)</f>
        <v/>
      </c>
      <c r="C69" t="str">
        <f>IF('LISTE ENGAGES'!D24="","",'LISTE ENGAGES'!D24)</f>
        <v/>
      </c>
      <c r="D69" t="str">
        <f>IF('LISTE ENGAGES'!E24="","",'LISTE ENGAGES'!E24)</f>
        <v/>
      </c>
      <c r="E69" t="str">
        <f>IF('LISTE ENGAGES'!F24="","",'LISTE ENGAGES'!F24)</f>
        <v/>
      </c>
      <c r="F69" t="str">
        <f>IF('LISTE ENGAGES'!G24="","",'LISTE ENGAGES'!G24)</f>
        <v/>
      </c>
      <c r="G69" t="str">
        <f>IF('LISTE ENGAGES'!H24="","",'LISTE ENGAGES'!H24)</f>
        <v/>
      </c>
      <c r="H69" t="str">
        <f>IF('LISTE ENGAGES'!I24="","",'LISTE ENGAGES'!I24)</f>
        <v/>
      </c>
      <c r="I69" t="str">
        <f>IF('LISTE ENGAGES'!J24="","",'LISTE ENGAGES'!J24)</f>
        <v/>
      </c>
      <c r="J69" s="82"/>
      <c r="K69" s="82"/>
      <c r="L69" s="1"/>
    </row>
    <row r="70" spans="2:12" x14ac:dyDescent="0.2">
      <c r="L70" s="1"/>
    </row>
    <row r="71" spans="2:12" x14ac:dyDescent="0.2">
      <c r="L71" s="1"/>
    </row>
    <row r="72" spans="2:12" x14ac:dyDescent="0.2">
      <c r="L72" s="1"/>
    </row>
    <row r="73" spans="2:12" x14ac:dyDescent="0.2">
      <c r="B73" s="133" t="s">
        <v>129</v>
      </c>
      <c r="C73" s="133"/>
      <c r="D73" s="133"/>
      <c r="E73" s="133"/>
      <c r="F73" s="133"/>
      <c r="G73" s="133"/>
      <c r="H73" s="133"/>
      <c r="I73" s="133"/>
      <c r="J73" s="133"/>
      <c r="L73" s="1"/>
    </row>
    <row r="74" spans="2:12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L74" s="1"/>
    </row>
    <row r="75" spans="2:12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L75" s="1"/>
    </row>
    <row r="76" spans="2:12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L76" s="1"/>
    </row>
    <row r="77" spans="2:12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L77" s="1"/>
    </row>
    <row r="78" spans="2:12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L78" s="1"/>
    </row>
    <row r="79" spans="2:12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L79" s="1"/>
    </row>
    <row r="80" spans="2:12" x14ac:dyDescent="0.2">
      <c r="L80" s="1"/>
    </row>
    <row r="81" spans="2:12" x14ac:dyDescent="0.2">
      <c r="L81" s="1"/>
    </row>
    <row r="82" spans="2:12" x14ac:dyDescent="0.2">
      <c r="B82" s="133" t="s">
        <v>130</v>
      </c>
      <c r="C82" s="133"/>
      <c r="D82" s="133"/>
      <c r="E82" s="133"/>
      <c r="F82" s="133"/>
      <c r="G82" s="133"/>
      <c r="H82" s="133"/>
      <c r="I82" s="133"/>
      <c r="J82" s="133"/>
      <c r="L82" s="1"/>
    </row>
    <row r="83" spans="2:12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L83" s="1"/>
    </row>
    <row r="84" spans="2:12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L84" s="1"/>
    </row>
    <row r="85" spans="2:12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L85" s="1"/>
    </row>
    <row r="86" spans="2:12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L86" s="1"/>
    </row>
    <row r="87" spans="2:12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L87" s="1"/>
    </row>
    <row r="88" spans="2:12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L88" s="1"/>
    </row>
    <row r="89" spans="2:12" x14ac:dyDescent="0.2">
      <c r="L89" s="1"/>
    </row>
    <row r="90" spans="2:12" x14ac:dyDescent="0.2">
      <c r="L90" s="1"/>
    </row>
    <row r="91" spans="2:12" x14ac:dyDescent="0.2">
      <c r="L91" s="1"/>
    </row>
  </sheetData>
  <mergeCells count="25">
    <mergeCell ref="B82:J88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73:J79"/>
    <mergeCell ref="H10:I10"/>
    <mergeCell ref="B3:C3"/>
    <mergeCell ref="D3:J3"/>
    <mergeCell ref="B4:C4"/>
    <mergeCell ref="D4:E4"/>
    <mergeCell ref="B5:C5"/>
    <mergeCell ref="D5:E5"/>
    <mergeCell ref="B6:C6"/>
    <mergeCell ref="D6:E6"/>
    <mergeCell ref="B7:C7"/>
    <mergeCell ref="D7:E7"/>
    <mergeCell ref="H9:I9"/>
  </mergeCells>
  <dataValidations count="1">
    <dataValidation type="list" allowBlank="1" showInputMessage="1" showErrorMessage="1" sqref="K55:K69 J54:J69">
      <formula1>RANG</formula1>
    </dataValidation>
  </dataValidations>
  <pageMargins left="0.23622047244094491" right="0.23622047244094491" top="0.74803149606299213" bottom="0.74803149606299213" header="0.31496062992125984" footer="0.31496062992125984"/>
  <pageSetup paperSize="9" scale="4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LISTE ENGAGES</vt:lpstr>
      <vt:lpstr>EMARGEMENT</vt:lpstr>
      <vt:lpstr>TAB BRE 16</vt:lpstr>
      <vt:lpstr>PLANNING</vt:lpstr>
      <vt:lpstr>SCORE</vt:lpstr>
      <vt:lpstr>RELEVE</vt:lpstr>
      <vt:lpstr>ANNEE</vt:lpstr>
      <vt:lpstr>GENRE</vt:lpstr>
      <vt:lpstr>RANG</vt:lpstr>
      <vt:lpstr>TYPE</vt:lpstr>
      <vt:lpstr>EMARGEMENT!Zone_d_impression</vt:lpstr>
      <vt:lpstr>'LISTE ENGAGES'!Zone_d_impression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MARQUET</dc:creator>
  <cp:lastModifiedBy>Patrice MARQUET</cp:lastModifiedBy>
  <cp:lastPrinted>2020-06-25T08:08:45Z</cp:lastPrinted>
  <dcterms:created xsi:type="dcterms:W3CDTF">2020-04-22T13:58:23Z</dcterms:created>
  <dcterms:modified xsi:type="dcterms:W3CDTF">2020-06-25T08:10:01Z</dcterms:modified>
</cp:coreProperties>
</file>